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455" activeTab="1"/>
  </bookViews>
  <sheets>
    <sheet name="LOCATION QUOTIENT" sheetId="1" r:id="rId1"/>
    <sheet name="SHIFT SHARE" sheetId="2" r:id="rId2"/>
    <sheet name="TIPOLOGI KLASSEN" sheetId="3" r:id="rId3"/>
    <sheet name="kesimpula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X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5" i="2"/>
  <c r="BF6" i="3" l="1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5" i="3"/>
  <c r="BE22" i="3" s="1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5" i="3"/>
  <c r="BC22" i="3" s="1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5" i="3"/>
  <c r="BA22" i="3" s="1"/>
  <c r="AZ6" i="3"/>
  <c r="AZ7" i="3"/>
  <c r="BH7" i="3" s="1"/>
  <c r="E30" i="3" s="1"/>
  <c r="AZ8" i="3"/>
  <c r="AZ9" i="3"/>
  <c r="BH9" i="3" s="1"/>
  <c r="E32" i="3" s="1"/>
  <c r="AZ10" i="3"/>
  <c r="AZ11" i="3"/>
  <c r="BH11" i="3" s="1"/>
  <c r="E34" i="3" s="1"/>
  <c r="AZ12" i="3"/>
  <c r="AZ13" i="3"/>
  <c r="BH13" i="3" s="1"/>
  <c r="E36" i="3" s="1"/>
  <c r="AZ14" i="3"/>
  <c r="AZ15" i="3"/>
  <c r="BH15" i="3" s="1"/>
  <c r="E38" i="3" s="1"/>
  <c r="AZ16" i="3"/>
  <c r="AZ17" i="3"/>
  <c r="BH17" i="3" s="1"/>
  <c r="E40" i="3" s="1"/>
  <c r="AZ18" i="3"/>
  <c r="AZ19" i="3"/>
  <c r="BH19" i="3" s="1"/>
  <c r="E42" i="3" s="1"/>
  <c r="AZ20" i="3"/>
  <c r="AZ21" i="3"/>
  <c r="BH21" i="3" s="1"/>
  <c r="E44" i="3" s="1"/>
  <c r="AZ5" i="3"/>
  <c r="AY6" i="3"/>
  <c r="BH6" i="3" s="1"/>
  <c r="E29" i="3" s="1"/>
  <c r="AY7" i="3"/>
  <c r="AY8" i="3"/>
  <c r="BH8" i="3" s="1"/>
  <c r="E31" i="3" s="1"/>
  <c r="AY9" i="3"/>
  <c r="AY10" i="3"/>
  <c r="BH10" i="3" s="1"/>
  <c r="E33" i="3" s="1"/>
  <c r="AY11" i="3"/>
  <c r="AY12" i="3"/>
  <c r="BH12" i="3" s="1"/>
  <c r="E35" i="3" s="1"/>
  <c r="AY13" i="3"/>
  <c r="AY14" i="3"/>
  <c r="BH14" i="3" s="1"/>
  <c r="E37" i="3" s="1"/>
  <c r="AY15" i="3"/>
  <c r="AY16" i="3"/>
  <c r="BH16" i="3" s="1"/>
  <c r="E39" i="3" s="1"/>
  <c r="AY17" i="3"/>
  <c r="AY18" i="3"/>
  <c r="BH18" i="3" s="1"/>
  <c r="E41" i="3" s="1"/>
  <c r="AY19" i="3"/>
  <c r="AY20" i="3"/>
  <c r="BH20" i="3" s="1"/>
  <c r="E43" i="3" s="1"/>
  <c r="AY21" i="3"/>
  <c r="AY5" i="3"/>
  <c r="BH5" i="3" s="1"/>
  <c r="E28" i="3" s="1"/>
  <c r="E45" i="3" s="1"/>
  <c r="AH22" i="3"/>
  <c r="AQ6" i="3" s="1"/>
  <c r="AI22" i="3"/>
  <c r="AR7" i="3" s="1"/>
  <c r="AJ22" i="3"/>
  <c r="AS6" i="3" s="1"/>
  <c r="AK22" i="3"/>
  <c r="AT7" i="3" s="1"/>
  <c r="AL22" i="3"/>
  <c r="AU7" i="3" s="1"/>
  <c r="AM22" i="3"/>
  <c r="AV5" i="3" s="1"/>
  <c r="AN22" i="3"/>
  <c r="AW6" i="3" s="1"/>
  <c r="AO22" i="3"/>
  <c r="AX5" i="3" s="1"/>
  <c r="AG22" i="3"/>
  <c r="AP7" i="3" s="1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5" i="3"/>
  <c r="C22" i="3"/>
  <c r="L6" i="3" s="1"/>
  <c r="D22" i="3"/>
  <c r="M6" i="3" s="1"/>
  <c r="E22" i="3"/>
  <c r="N6" i="3" s="1"/>
  <c r="F22" i="3"/>
  <c r="O8" i="3" s="1"/>
  <c r="G22" i="3"/>
  <c r="P7" i="3" s="1"/>
  <c r="H22" i="3"/>
  <c r="Q19" i="3" s="1"/>
  <c r="I22" i="3"/>
  <c r="R7" i="3" s="1"/>
  <c r="J22" i="3"/>
  <c r="B22" i="3"/>
  <c r="K7" i="3" s="1"/>
  <c r="K18" i="3" l="1"/>
  <c r="K10" i="3"/>
  <c r="AP20" i="3"/>
  <c r="AP16" i="3"/>
  <c r="AP12" i="3"/>
  <c r="AP8" i="3"/>
  <c r="BB22" i="3"/>
  <c r="BD22" i="3"/>
  <c r="BF22" i="3"/>
  <c r="K5" i="3"/>
  <c r="K14" i="3"/>
  <c r="K6" i="3"/>
  <c r="AC21" i="3"/>
  <c r="C44" i="3" s="1"/>
  <c r="AC19" i="3"/>
  <c r="C42" i="3" s="1"/>
  <c r="AC17" i="3"/>
  <c r="C40" i="3" s="1"/>
  <c r="AC15" i="3"/>
  <c r="C38" i="3" s="1"/>
  <c r="AC13" i="3"/>
  <c r="C36" i="3" s="1"/>
  <c r="AC11" i="3"/>
  <c r="C34" i="3" s="1"/>
  <c r="AC9" i="3"/>
  <c r="C32" i="3" s="1"/>
  <c r="AC7" i="3"/>
  <c r="C30" i="3" s="1"/>
  <c r="U22" i="3"/>
  <c r="AC20" i="3"/>
  <c r="C43" i="3" s="1"/>
  <c r="AC18" i="3"/>
  <c r="C41" i="3" s="1"/>
  <c r="AC16" i="3"/>
  <c r="C39" i="3" s="1"/>
  <c r="AC14" i="3"/>
  <c r="C37" i="3" s="1"/>
  <c r="AC12" i="3"/>
  <c r="C35" i="3" s="1"/>
  <c r="AC10" i="3"/>
  <c r="C33" i="3" s="1"/>
  <c r="AC8" i="3"/>
  <c r="C31" i="3" s="1"/>
  <c r="AC6" i="3"/>
  <c r="C29" i="3" s="1"/>
  <c r="W22" i="3"/>
  <c r="X22" i="3"/>
  <c r="AA22" i="3"/>
  <c r="AP5" i="3"/>
  <c r="AP18" i="3"/>
  <c r="AP14" i="3"/>
  <c r="AP10" i="3"/>
  <c r="AP6" i="3"/>
  <c r="V22" i="3"/>
  <c r="Z22" i="3"/>
  <c r="AZ22" i="3"/>
  <c r="K20" i="3"/>
  <c r="K16" i="3"/>
  <c r="K12" i="3"/>
  <c r="K8" i="3"/>
  <c r="Y22" i="3"/>
  <c r="AP21" i="3"/>
  <c r="AP19" i="3"/>
  <c r="AP17" i="3"/>
  <c r="AP15" i="3"/>
  <c r="AP13" i="3"/>
  <c r="AP11" i="3"/>
  <c r="AP9" i="3"/>
  <c r="AY22" i="3"/>
  <c r="AQ21" i="3"/>
  <c r="AQ19" i="3"/>
  <c r="AQ17" i="3"/>
  <c r="AQ15" i="3"/>
  <c r="AQ13" i="3"/>
  <c r="AQ11" i="3"/>
  <c r="AQ9" i="3"/>
  <c r="AQ7" i="3"/>
  <c r="AR5" i="3"/>
  <c r="AR20" i="3"/>
  <c r="AR18" i="3"/>
  <c r="AR16" i="3"/>
  <c r="AR14" i="3"/>
  <c r="AR12" i="3"/>
  <c r="AR10" i="3"/>
  <c r="AR8" i="3"/>
  <c r="AR6" i="3"/>
  <c r="AS21" i="3"/>
  <c r="AS19" i="3"/>
  <c r="AS17" i="3"/>
  <c r="AS15" i="3"/>
  <c r="AS13" i="3"/>
  <c r="AS11" i="3"/>
  <c r="AS9" i="3"/>
  <c r="AS7" i="3"/>
  <c r="AT5" i="3"/>
  <c r="AT20" i="3"/>
  <c r="AT18" i="3"/>
  <c r="AT16" i="3"/>
  <c r="AT14" i="3"/>
  <c r="AT12" i="3"/>
  <c r="AT10" i="3"/>
  <c r="AT8" i="3"/>
  <c r="AT6" i="3"/>
  <c r="AU5" i="3"/>
  <c r="AU20" i="3"/>
  <c r="AU18" i="3"/>
  <c r="AU16" i="3"/>
  <c r="AU14" i="3"/>
  <c r="AU12" i="3"/>
  <c r="AU10" i="3"/>
  <c r="AU8" i="3"/>
  <c r="AU6" i="3"/>
  <c r="AW5" i="3"/>
  <c r="AW21" i="3"/>
  <c r="AW19" i="3"/>
  <c r="AW17" i="3"/>
  <c r="AW15" i="3"/>
  <c r="AW13" i="3"/>
  <c r="AW11" i="3"/>
  <c r="AW9" i="3"/>
  <c r="AW7" i="3"/>
  <c r="AQ5" i="3"/>
  <c r="AQ20" i="3"/>
  <c r="AQ18" i="3"/>
  <c r="AQ16" i="3"/>
  <c r="AQ14" i="3"/>
  <c r="AQ12" i="3"/>
  <c r="AQ10" i="3"/>
  <c r="AQ8" i="3"/>
  <c r="AR21" i="3"/>
  <c r="AR19" i="3"/>
  <c r="AR17" i="3"/>
  <c r="AR15" i="3"/>
  <c r="AR13" i="3"/>
  <c r="AR11" i="3"/>
  <c r="AR9" i="3"/>
  <c r="AS5" i="3"/>
  <c r="AS20" i="3"/>
  <c r="AS18" i="3"/>
  <c r="AS16" i="3"/>
  <c r="AS14" i="3"/>
  <c r="AS12" i="3"/>
  <c r="AS10" i="3"/>
  <c r="AS8" i="3"/>
  <c r="AT21" i="3"/>
  <c r="AT19" i="3"/>
  <c r="AT17" i="3"/>
  <c r="AT15" i="3"/>
  <c r="AT13" i="3"/>
  <c r="AT11" i="3"/>
  <c r="AT9" i="3"/>
  <c r="AU21" i="3"/>
  <c r="AU19" i="3"/>
  <c r="AU17" i="3"/>
  <c r="AU15" i="3"/>
  <c r="AU13" i="3"/>
  <c r="AU11" i="3"/>
  <c r="AU9" i="3"/>
  <c r="AW20" i="3"/>
  <c r="AW18" i="3"/>
  <c r="AW16" i="3"/>
  <c r="AW14" i="3"/>
  <c r="AW12" i="3"/>
  <c r="AW10" i="3"/>
  <c r="AW8" i="3"/>
  <c r="AC5" i="3"/>
  <c r="K21" i="3"/>
  <c r="K19" i="3"/>
  <c r="K17" i="3"/>
  <c r="K15" i="3"/>
  <c r="K13" i="3"/>
  <c r="K11" i="3"/>
  <c r="K9" i="3"/>
  <c r="L15" i="3"/>
  <c r="N17" i="3"/>
  <c r="P18" i="3"/>
  <c r="R20" i="3"/>
  <c r="L7" i="3"/>
  <c r="N9" i="3"/>
  <c r="P10" i="3"/>
  <c r="R12" i="3"/>
  <c r="L19" i="3"/>
  <c r="L11" i="3"/>
  <c r="N21" i="3"/>
  <c r="N13" i="3"/>
  <c r="P5" i="3"/>
  <c r="P14" i="3"/>
  <c r="P6" i="3"/>
  <c r="R16" i="3"/>
  <c r="R8" i="3"/>
  <c r="M18" i="3"/>
  <c r="M10" i="3"/>
  <c r="O20" i="3"/>
  <c r="O12" i="3"/>
  <c r="Q15" i="3"/>
  <c r="L21" i="3"/>
  <c r="L17" i="3"/>
  <c r="L13" i="3"/>
  <c r="L9" i="3"/>
  <c r="M5" i="3"/>
  <c r="M14" i="3"/>
  <c r="N19" i="3"/>
  <c r="N15" i="3"/>
  <c r="N11" i="3"/>
  <c r="N7" i="3"/>
  <c r="O16" i="3"/>
  <c r="P20" i="3"/>
  <c r="P16" i="3"/>
  <c r="P12" i="3"/>
  <c r="P8" i="3"/>
  <c r="R5" i="3"/>
  <c r="R18" i="3"/>
  <c r="R14" i="3"/>
  <c r="R10" i="3"/>
  <c r="R6" i="3"/>
  <c r="S6" i="3"/>
  <c r="S8" i="3"/>
  <c r="S10" i="3"/>
  <c r="S12" i="3"/>
  <c r="S14" i="3"/>
  <c r="S16" i="3"/>
  <c r="S18" i="3"/>
  <c r="S20" i="3"/>
  <c r="S5" i="3"/>
  <c r="S7" i="3"/>
  <c r="S9" i="3"/>
  <c r="S11" i="3"/>
  <c r="S13" i="3"/>
  <c r="S15" i="3"/>
  <c r="S17" i="3"/>
  <c r="S19" i="3"/>
  <c r="S21" i="3"/>
  <c r="Q6" i="3"/>
  <c r="Q8" i="3"/>
  <c r="Q10" i="3"/>
  <c r="Q12" i="3"/>
  <c r="Q14" i="3"/>
  <c r="Q16" i="3"/>
  <c r="Q18" i="3"/>
  <c r="Q20" i="3"/>
  <c r="Q5" i="3"/>
  <c r="Q7" i="3"/>
  <c r="Q9" i="3"/>
  <c r="Q11" i="3"/>
  <c r="Q13" i="3"/>
  <c r="O7" i="3"/>
  <c r="O9" i="3"/>
  <c r="O11" i="3"/>
  <c r="O13" i="3"/>
  <c r="O15" i="3"/>
  <c r="O17" i="3"/>
  <c r="O19" i="3"/>
  <c r="O21" i="3"/>
  <c r="M7" i="3"/>
  <c r="M9" i="3"/>
  <c r="M11" i="3"/>
  <c r="M13" i="3"/>
  <c r="M15" i="3"/>
  <c r="M17" i="3"/>
  <c r="M19" i="3"/>
  <c r="M21" i="3"/>
  <c r="M20" i="3"/>
  <c r="M16" i="3"/>
  <c r="M12" i="3"/>
  <c r="M8" i="3"/>
  <c r="O5" i="3"/>
  <c r="O18" i="3"/>
  <c r="O14" i="3"/>
  <c r="O10" i="3"/>
  <c r="O6" i="3"/>
  <c r="Q21" i="3"/>
  <c r="Q17" i="3"/>
  <c r="L5" i="3"/>
  <c r="L20" i="3"/>
  <c r="L18" i="3"/>
  <c r="L16" i="3"/>
  <c r="L14" i="3"/>
  <c r="L12" i="3"/>
  <c r="L10" i="3"/>
  <c r="L8" i="3"/>
  <c r="N5" i="3"/>
  <c r="N20" i="3"/>
  <c r="N18" i="3"/>
  <c r="N16" i="3"/>
  <c r="N14" i="3"/>
  <c r="N12" i="3"/>
  <c r="N10" i="3"/>
  <c r="N8" i="3"/>
  <c r="P21" i="3"/>
  <c r="P19" i="3"/>
  <c r="P17" i="3"/>
  <c r="P15" i="3"/>
  <c r="P13" i="3"/>
  <c r="P11" i="3"/>
  <c r="P9" i="3"/>
  <c r="R21" i="3"/>
  <c r="R19" i="3"/>
  <c r="R17" i="3"/>
  <c r="R15" i="3"/>
  <c r="R13" i="3"/>
  <c r="R11" i="3"/>
  <c r="R9" i="3"/>
  <c r="AC22" i="3" l="1"/>
  <c r="C28" i="3"/>
  <c r="C45" i="3" s="1"/>
  <c r="BG5" i="3"/>
  <c r="D28" i="3" s="1"/>
  <c r="AP22" i="3"/>
  <c r="AS22" i="3"/>
  <c r="AW22" i="3"/>
  <c r="AT22" i="3"/>
  <c r="AQ22" i="3"/>
  <c r="AU22" i="3"/>
  <c r="AR22" i="3"/>
  <c r="AB6" i="3"/>
  <c r="B29" i="3" s="1"/>
  <c r="AB8" i="3"/>
  <c r="B31" i="3" s="1"/>
  <c r="AB12" i="3"/>
  <c r="B35" i="3" s="1"/>
  <c r="AB16" i="3"/>
  <c r="B39" i="3" s="1"/>
  <c r="AB20" i="3"/>
  <c r="B43" i="3" s="1"/>
  <c r="AB13" i="3"/>
  <c r="B36" i="3" s="1"/>
  <c r="AB21" i="3"/>
  <c r="B44" i="3" s="1"/>
  <c r="AB19" i="3"/>
  <c r="B42" i="3" s="1"/>
  <c r="AB7" i="3"/>
  <c r="B30" i="3" s="1"/>
  <c r="AB15" i="3"/>
  <c r="B38" i="3" s="1"/>
  <c r="AB10" i="3"/>
  <c r="B33" i="3" s="1"/>
  <c r="AB14" i="3"/>
  <c r="B37" i="3" s="1"/>
  <c r="AB18" i="3"/>
  <c r="B41" i="3" s="1"/>
  <c r="AB5" i="3"/>
  <c r="B28" i="3" s="1"/>
  <c r="AB9" i="3"/>
  <c r="B32" i="3" s="1"/>
  <c r="AB17" i="3"/>
  <c r="B40" i="3" s="1"/>
  <c r="AB11" i="3"/>
  <c r="B34" i="3" s="1"/>
  <c r="R22" i="3"/>
  <c r="P22" i="3"/>
  <c r="O22" i="3"/>
  <c r="S22" i="3"/>
  <c r="Q22" i="3"/>
  <c r="B45" i="3" l="1"/>
  <c r="AB22" i="3"/>
  <c r="AA6" i="2" l="1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5" i="2"/>
  <c r="X6" i="2"/>
  <c r="AB6" i="2" s="1"/>
  <c r="AG6" i="2" s="1"/>
  <c r="X7" i="2"/>
  <c r="X8" i="2"/>
  <c r="AB8" i="2" s="1"/>
  <c r="AG8" i="2" s="1"/>
  <c r="X9" i="2"/>
  <c r="X10" i="2"/>
  <c r="AB10" i="2" s="1"/>
  <c r="AG10" i="2" s="1"/>
  <c r="X11" i="2"/>
  <c r="X12" i="2"/>
  <c r="X13" i="2"/>
  <c r="X14" i="2"/>
  <c r="AB14" i="2" s="1"/>
  <c r="AG14" i="2" s="1"/>
  <c r="X15" i="2"/>
  <c r="X16" i="2"/>
  <c r="AB16" i="2" s="1"/>
  <c r="AG16" i="2" s="1"/>
  <c r="X17" i="2"/>
  <c r="X18" i="2"/>
  <c r="AB18" i="2" s="1"/>
  <c r="AG18" i="2" s="1"/>
  <c r="X19" i="2"/>
  <c r="X20" i="2"/>
  <c r="X21" i="2"/>
  <c r="AG5" i="2"/>
  <c r="AB12" i="2"/>
  <c r="AG12" i="2" s="1"/>
  <c r="AB20" i="2"/>
  <c r="AG20" i="2" s="1"/>
  <c r="X22" i="2"/>
  <c r="Z22" i="2"/>
  <c r="L6" i="2"/>
  <c r="L8" i="2"/>
  <c r="L10" i="2"/>
  <c r="L11" i="2"/>
  <c r="L12" i="2"/>
  <c r="L13" i="2"/>
  <c r="L14" i="2"/>
  <c r="L15" i="2"/>
  <c r="L16" i="2"/>
  <c r="L18" i="2"/>
  <c r="L19" i="2"/>
  <c r="L20" i="2"/>
  <c r="L21" i="2"/>
  <c r="L5" i="2"/>
  <c r="K5" i="2"/>
  <c r="K6" i="2"/>
  <c r="K8" i="2"/>
  <c r="K10" i="2"/>
  <c r="K11" i="2"/>
  <c r="K12" i="2"/>
  <c r="K13" i="2"/>
  <c r="K14" i="2"/>
  <c r="K15" i="2"/>
  <c r="K16" i="2"/>
  <c r="K18" i="2"/>
  <c r="K19" i="2"/>
  <c r="K20" i="2"/>
  <c r="K21" i="2"/>
  <c r="J5" i="2"/>
  <c r="J6" i="2"/>
  <c r="J8" i="2"/>
  <c r="J10" i="2"/>
  <c r="J11" i="2"/>
  <c r="J12" i="2"/>
  <c r="J13" i="2"/>
  <c r="J14" i="2"/>
  <c r="J15" i="2"/>
  <c r="J16" i="2"/>
  <c r="J18" i="2"/>
  <c r="J19" i="2"/>
  <c r="J20" i="2"/>
  <c r="J21" i="2"/>
  <c r="I5" i="2"/>
  <c r="I6" i="2"/>
  <c r="I8" i="2"/>
  <c r="I10" i="2"/>
  <c r="I11" i="2"/>
  <c r="I12" i="2"/>
  <c r="I14" i="2"/>
  <c r="I15" i="2"/>
  <c r="I16" i="2"/>
  <c r="I18" i="2"/>
  <c r="I19" i="2"/>
  <c r="I20" i="2"/>
  <c r="I2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/>
  <c r="AA22" i="2" l="1"/>
  <c r="Y22" i="2"/>
  <c r="AB22" i="2" s="1"/>
  <c r="AB21" i="2"/>
  <c r="AG21" i="2" s="1"/>
  <c r="AB19" i="2"/>
  <c r="AG19" i="2" s="1"/>
  <c r="AB17" i="2"/>
  <c r="AG17" i="2" s="1"/>
  <c r="AB15" i="2"/>
  <c r="AG15" i="2" s="1"/>
  <c r="AB13" i="2"/>
  <c r="AG13" i="2" s="1"/>
  <c r="AB11" i="2"/>
  <c r="AG11" i="2" s="1"/>
  <c r="AB9" i="2"/>
  <c r="AG9" i="2" s="1"/>
  <c r="AB7" i="2"/>
  <c r="AG7" i="2" s="1"/>
  <c r="L22" i="2"/>
  <c r="K22" i="2"/>
  <c r="I22" i="2"/>
  <c r="H22" i="2"/>
  <c r="M22" i="2"/>
  <c r="AH22" i="2" s="1"/>
  <c r="J22" i="2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5" i="1"/>
  <c r="O22" i="1"/>
  <c r="AH12" i="1" s="1"/>
  <c r="P22" i="1"/>
  <c r="Q22" i="1"/>
  <c r="AV10" i="1" s="1"/>
  <c r="R22" i="1"/>
  <c r="S22" i="1"/>
  <c r="AA33" i="1" s="1"/>
  <c r="T22" i="1"/>
  <c r="U22" i="1"/>
  <c r="AO31" i="1" s="1"/>
  <c r="V22" i="1"/>
  <c r="N22" i="1"/>
  <c r="AA13" i="1" s="1"/>
  <c r="C22" i="1"/>
  <c r="D22" i="1"/>
  <c r="AN6" i="1" s="1"/>
  <c r="E22" i="1"/>
  <c r="F22" i="1"/>
  <c r="BB12" i="1" s="1"/>
  <c r="G22" i="1"/>
  <c r="H22" i="1"/>
  <c r="AG35" i="1" s="1"/>
  <c r="I22" i="1"/>
  <c r="J22" i="1"/>
  <c r="AU34" i="1" s="1"/>
  <c r="B22" i="1"/>
  <c r="Z7" i="1" s="1"/>
  <c r="AF7" i="2" l="1"/>
  <c r="AF9" i="2"/>
  <c r="AF11" i="2"/>
  <c r="AF13" i="2"/>
  <c r="AF15" i="2"/>
  <c r="AF17" i="2"/>
  <c r="AF19" i="2"/>
  <c r="AF21" i="2"/>
  <c r="AF5" i="2"/>
  <c r="AG22" i="2"/>
  <c r="AG23" i="2" s="1"/>
  <c r="AF6" i="2"/>
  <c r="AF8" i="2"/>
  <c r="AF10" i="2"/>
  <c r="AF12" i="2"/>
  <c r="AF14" i="2"/>
  <c r="AF16" i="2"/>
  <c r="AF18" i="2"/>
  <c r="AF20" i="2"/>
  <c r="AF22" i="2"/>
  <c r="AA19" i="1"/>
  <c r="AA15" i="1"/>
  <c r="AA9" i="1"/>
  <c r="AH16" i="1"/>
  <c r="AH8" i="1"/>
  <c r="AN18" i="1"/>
  <c r="AN10" i="1"/>
  <c r="AV5" i="1"/>
  <c r="AV14" i="1"/>
  <c r="AV6" i="1"/>
  <c r="BB16" i="1"/>
  <c r="BB8" i="1"/>
  <c r="AA38" i="1"/>
  <c r="AG43" i="1"/>
  <c r="AO39" i="1"/>
  <c r="AU42" i="1"/>
  <c r="AW42" i="1" s="1"/>
  <c r="AA21" i="1"/>
  <c r="AA17" i="1"/>
  <c r="AH20" i="1"/>
  <c r="AN5" i="1"/>
  <c r="AP5" i="1" s="1"/>
  <c r="AN14" i="1"/>
  <c r="AV18" i="1"/>
  <c r="BB20" i="1"/>
  <c r="AA42" i="1"/>
  <c r="AN29" i="1"/>
  <c r="AN31" i="1"/>
  <c r="AP31" i="1" s="1"/>
  <c r="AN33" i="1"/>
  <c r="AN35" i="1"/>
  <c r="AN37" i="1"/>
  <c r="AN39" i="1"/>
  <c r="AP39" i="1" s="1"/>
  <c r="AN41" i="1"/>
  <c r="AN43" i="1"/>
  <c r="AN28" i="1"/>
  <c r="AN32" i="1"/>
  <c r="AN36" i="1"/>
  <c r="AN40" i="1"/>
  <c r="AN27" i="1"/>
  <c r="Z28" i="1"/>
  <c r="Z30" i="1"/>
  <c r="Z32" i="1"/>
  <c r="Z34" i="1"/>
  <c r="Z36" i="1"/>
  <c r="Z38" i="1"/>
  <c r="AB38" i="1" s="1"/>
  <c r="Z40" i="1"/>
  <c r="Z42" i="1"/>
  <c r="AB42" i="1" s="1"/>
  <c r="Z27" i="1"/>
  <c r="AU6" i="1"/>
  <c r="AW6" i="1" s="1"/>
  <c r="AU8" i="1"/>
  <c r="AU10" i="1"/>
  <c r="AW10" i="1" s="1"/>
  <c r="AU12" i="1"/>
  <c r="AU14" i="1"/>
  <c r="AW14" i="1" s="1"/>
  <c r="AU16" i="1"/>
  <c r="AU18" i="1"/>
  <c r="AW18" i="1" s="1"/>
  <c r="AU20" i="1"/>
  <c r="AU5" i="1"/>
  <c r="AW5" i="1" s="1"/>
  <c r="AG6" i="1"/>
  <c r="AG8" i="1"/>
  <c r="AI8" i="1" s="1"/>
  <c r="AG10" i="1"/>
  <c r="AG12" i="1"/>
  <c r="AI12" i="1" s="1"/>
  <c r="AG14" i="1"/>
  <c r="AG16" i="1"/>
  <c r="AI16" i="1" s="1"/>
  <c r="AG18" i="1"/>
  <c r="AG20" i="1"/>
  <c r="AI20" i="1" s="1"/>
  <c r="AG5" i="1"/>
  <c r="AV28" i="1"/>
  <c r="AV30" i="1"/>
  <c r="AV32" i="1"/>
  <c r="AV34" i="1"/>
  <c r="AW34" i="1" s="1"/>
  <c r="AV36" i="1"/>
  <c r="AV38" i="1"/>
  <c r="AV40" i="1"/>
  <c r="AV42" i="1"/>
  <c r="AV27" i="1"/>
  <c r="AV29" i="1"/>
  <c r="AV33" i="1"/>
  <c r="AV37" i="1"/>
  <c r="AV41" i="1"/>
  <c r="AH29" i="1"/>
  <c r="AH31" i="1"/>
  <c r="AH33" i="1"/>
  <c r="AH35" i="1"/>
  <c r="AI35" i="1" s="1"/>
  <c r="AH37" i="1"/>
  <c r="AH39" i="1"/>
  <c r="AH41" i="1"/>
  <c r="AH43" i="1"/>
  <c r="AH30" i="1"/>
  <c r="AH34" i="1"/>
  <c r="AH38" i="1"/>
  <c r="AH42" i="1"/>
  <c r="BC6" i="1"/>
  <c r="BC8" i="1"/>
  <c r="BD8" i="1" s="1"/>
  <c r="BC10" i="1"/>
  <c r="BC12" i="1"/>
  <c r="BD12" i="1" s="1"/>
  <c r="BC14" i="1"/>
  <c r="BC16" i="1"/>
  <c r="BD16" i="1" s="1"/>
  <c r="BC18" i="1"/>
  <c r="BC20" i="1"/>
  <c r="BD20" i="1" s="1"/>
  <c r="BC5" i="1"/>
  <c r="AO6" i="1"/>
  <c r="AP6" i="1" s="1"/>
  <c r="AO8" i="1"/>
  <c r="AO10" i="1"/>
  <c r="AP10" i="1" s="1"/>
  <c r="AO12" i="1"/>
  <c r="AO14" i="1"/>
  <c r="AP14" i="1" s="1"/>
  <c r="AO16" i="1"/>
  <c r="AO18" i="1"/>
  <c r="AP18" i="1" s="1"/>
  <c r="AO20" i="1"/>
  <c r="AO5" i="1"/>
  <c r="Z5" i="1"/>
  <c r="Z20" i="1"/>
  <c r="Z18" i="1"/>
  <c r="Z16" i="1"/>
  <c r="Z14" i="1"/>
  <c r="Z12" i="1"/>
  <c r="Z10" i="1"/>
  <c r="Z8" i="1"/>
  <c r="Z6" i="1"/>
  <c r="AG19" i="1"/>
  <c r="AG15" i="1"/>
  <c r="AG11" i="1"/>
  <c r="AG7" i="1"/>
  <c r="AO19" i="1"/>
  <c r="AO15" i="1"/>
  <c r="AO11" i="1"/>
  <c r="AO7" i="1"/>
  <c r="AU21" i="1"/>
  <c r="AU17" i="1"/>
  <c r="AU13" i="1"/>
  <c r="AU9" i="1"/>
  <c r="BC21" i="1"/>
  <c r="BC17" i="1"/>
  <c r="BC13" i="1"/>
  <c r="BC9" i="1"/>
  <c r="Z41" i="1"/>
  <c r="Z37" i="1"/>
  <c r="Z33" i="1"/>
  <c r="AB33" i="1" s="1"/>
  <c r="Z29" i="1"/>
  <c r="AI43" i="1"/>
  <c r="AH27" i="1"/>
  <c r="AH36" i="1"/>
  <c r="AH28" i="1"/>
  <c r="AN38" i="1"/>
  <c r="AN30" i="1"/>
  <c r="AV43" i="1"/>
  <c r="AW43" i="1" s="1"/>
  <c r="AV35" i="1"/>
  <c r="AU29" i="1"/>
  <c r="AU31" i="1"/>
  <c r="AU33" i="1"/>
  <c r="AW33" i="1" s="1"/>
  <c r="AU35" i="1"/>
  <c r="AU37" i="1"/>
  <c r="AW37" i="1" s="1"/>
  <c r="AU39" i="1"/>
  <c r="AU41" i="1"/>
  <c r="AW41" i="1" s="1"/>
  <c r="AU43" i="1"/>
  <c r="AU28" i="1"/>
  <c r="AW28" i="1" s="1"/>
  <c r="AU32" i="1"/>
  <c r="AU36" i="1"/>
  <c r="AW36" i="1" s="1"/>
  <c r="AU40" i="1"/>
  <c r="AU27" i="1"/>
  <c r="AW27" i="1" s="1"/>
  <c r="AG28" i="1"/>
  <c r="AG30" i="1"/>
  <c r="AI30" i="1" s="1"/>
  <c r="AG32" i="1"/>
  <c r="AG34" i="1"/>
  <c r="AI34" i="1" s="1"/>
  <c r="AG36" i="1"/>
  <c r="AG38" i="1"/>
  <c r="AI38" i="1" s="1"/>
  <c r="AG40" i="1"/>
  <c r="AG42" i="1"/>
  <c r="AI42" i="1" s="1"/>
  <c r="AG27" i="1"/>
  <c r="AG29" i="1"/>
  <c r="AI29" i="1" s="1"/>
  <c r="AG33" i="1"/>
  <c r="AG37" i="1"/>
  <c r="AI37" i="1" s="1"/>
  <c r="AG41" i="1"/>
  <c r="BB7" i="1"/>
  <c r="BB9" i="1"/>
  <c r="BB11" i="1"/>
  <c r="BD11" i="1" s="1"/>
  <c r="BB13" i="1"/>
  <c r="BB15" i="1"/>
  <c r="BB17" i="1"/>
  <c r="BB19" i="1"/>
  <c r="BD19" i="1" s="1"/>
  <c r="BB21" i="1"/>
  <c r="AN7" i="1"/>
  <c r="AP7" i="1" s="1"/>
  <c r="AN9" i="1"/>
  <c r="AN11" i="1"/>
  <c r="AP11" i="1" s="1"/>
  <c r="AN13" i="1"/>
  <c r="AN15" i="1"/>
  <c r="AP15" i="1" s="1"/>
  <c r="AN17" i="1"/>
  <c r="AN19" i="1"/>
  <c r="AP19" i="1" s="1"/>
  <c r="AN21" i="1"/>
  <c r="AA6" i="1"/>
  <c r="AA8" i="1"/>
  <c r="AA10" i="1"/>
  <c r="AA12" i="1"/>
  <c r="AO28" i="1"/>
  <c r="AO30" i="1"/>
  <c r="AO32" i="1"/>
  <c r="AO34" i="1"/>
  <c r="AO36" i="1"/>
  <c r="AO38" i="1"/>
  <c r="AO40" i="1"/>
  <c r="AO42" i="1"/>
  <c r="AO27" i="1"/>
  <c r="AO29" i="1"/>
  <c r="AO33" i="1"/>
  <c r="AO37" i="1"/>
  <c r="AO41" i="1"/>
  <c r="AA28" i="1"/>
  <c r="AA30" i="1"/>
  <c r="AA32" i="1"/>
  <c r="AA34" i="1"/>
  <c r="AA31" i="1"/>
  <c r="AA35" i="1"/>
  <c r="AA37" i="1"/>
  <c r="AA39" i="1"/>
  <c r="AA41" i="1"/>
  <c r="AA43" i="1"/>
  <c r="AV7" i="1"/>
  <c r="AV9" i="1"/>
  <c r="AV11" i="1"/>
  <c r="AV13" i="1"/>
  <c r="AV15" i="1"/>
  <c r="AV17" i="1"/>
  <c r="AV19" i="1"/>
  <c r="AV21" i="1"/>
  <c r="AH7" i="1"/>
  <c r="AH9" i="1"/>
  <c r="AH11" i="1"/>
  <c r="AH13" i="1"/>
  <c r="AH15" i="1"/>
  <c r="AH17" i="1"/>
  <c r="AH19" i="1"/>
  <c r="AH21" i="1"/>
  <c r="Z21" i="1"/>
  <c r="AB21" i="1" s="1"/>
  <c r="Z19" i="1"/>
  <c r="AB19" i="1" s="1"/>
  <c r="Z17" i="1"/>
  <c r="Z15" i="1"/>
  <c r="AB15" i="1" s="1"/>
  <c r="Z13" i="1"/>
  <c r="AB13" i="1" s="1"/>
  <c r="Z11" i="1"/>
  <c r="AB11" i="1" s="1"/>
  <c r="Z9" i="1"/>
  <c r="AB9" i="1" s="1"/>
  <c r="AA5" i="1"/>
  <c r="AA20" i="1"/>
  <c r="AA18" i="1"/>
  <c r="AA16" i="1"/>
  <c r="AA14" i="1"/>
  <c r="AA11" i="1"/>
  <c r="AA7" i="1"/>
  <c r="AB7" i="1" s="1"/>
  <c r="AG21" i="1"/>
  <c r="AG17" i="1"/>
  <c r="AI17" i="1" s="1"/>
  <c r="AG13" i="1"/>
  <c r="AG9" i="1"/>
  <c r="AI9" i="1" s="1"/>
  <c r="AH5" i="1"/>
  <c r="AH18" i="1"/>
  <c r="AH14" i="1"/>
  <c r="AH10" i="1"/>
  <c r="AH6" i="1"/>
  <c r="AN20" i="1"/>
  <c r="AP20" i="1" s="1"/>
  <c r="AN16" i="1"/>
  <c r="AN12" i="1"/>
  <c r="AP12" i="1" s="1"/>
  <c r="AN8" i="1"/>
  <c r="AO21" i="1"/>
  <c r="AO17" i="1"/>
  <c r="AO13" i="1"/>
  <c r="AO9" i="1"/>
  <c r="AU19" i="1"/>
  <c r="AW19" i="1" s="1"/>
  <c r="AU15" i="1"/>
  <c r="AW15" i="1" s="1"/>
  <c r="AU11" i="1"/>
  <c r="AW11" i="1" s="1"/>
  <c r="AU7" i="1"/>
  <c r="AW7" i="1" s="1"/>
  <c r="AV20" i="1"/>
  <c r="AV16" i="1"/>
  <c r="AV12" i="1"/>
  <c r="AV8" i="1"/>
  <c r="BB5" i="1"/>
  <c r="BD5" i="1" s="1"/>
  <c r="BB18" i="1"/>
  <c r="BB14" i="1"/>
  <c r="BD14" i="1" s="1"/>
  <c r="BB10" i="1"/>
  <c r="BB6" i="1"/>
  <c r="BD6" i="1" s="1"/>
  <c r="BC19" i="1"/>
  <c r="BC15" i="1"/>
  <c r="BC11" i="1"/>
  <c r="BC7" i="1"/>
  <c r="Z43" i="1"/>
  <c r="Z39" i="1"/>
  <c r="AB39" i="1" s="1"/>
  <c r="Z35" i="1"/>
  <c r="Z31" i="1"/>
  <c r="AB31" i="1" s="1"/>
  <c r="AA27" i="1"/>
  <c r="AA40" i="1"/>
  <c r="AA36" i="1"/>
  <c r="AA29" i="1"/>
  <c r="AG39" i="1"/>
  <c r="AG31" i="1"/>
  <c r="AI31" i="1" s="1"/>
  <c r="AH40" i="1"/>
  <c r="AH32" i="1"/>
  <c r="AN42" i="1"/>
  <c r="AP42" i="1" s="1"/>
  <c r="AN34" i="1"/>
  <c r="AP34" i="1" s="1"/>
  <c r="AO43" i="1"/>
  <c r="AO35" i="1"/>
  <c r="AU38" i="1"/>
  <c r="AU30" i="1"/>
  <c r="AW30" i="1" s="1"/>
  <c r="AV39" i="1"/>
  <c r="AV31" i="1"/>
  <c r="AW31" i="1" s="1"/>
  <c r="AW39" i="1"/>
  <c r="AW35" i="1"/>
  <c r="AW29" i="1"/>
  <c r="AX7" i="3"/>
  <c r="AV7" i="3"/>
  <c r="AJ22" i="2" l="1"/>
  <c r="AI7" i="2"/>
  <c r="AI9" i="2"/>
  <c r="AI11" i="2"/>
  <c r="AI13" i="2"/>
  <c r="AI15" i="2"/>
  <c r="AI17" i="2"/>
  <c r="AI19" i="2"/>
  <c r="AI21" i="2"/>
  <c r="AI5" i="2"/>
  <c r="AI6" i="2"/>
  <c r="AI8" i="2"/>
  <c r="AI10" i="2"/>
  <c r="AI12" i="2"/>
  <c r="AI14" i="2"/>
  <c r="AI16" i="2"/>
  <c r="AI18" i="2"/>
  <c r="AI20" i="2"/>
  <c r="AI22" i="2"/>
  <c r="AJ5" i="2"/>
  <c r="AJ18" i="2"/>
  <c r="AJ16" i="2"/>
  <c r="AJ10" i="2"/>
  <c r="AJ6" i="2"/>
  <c r="AJ20" i="2"/>
  <c r="AJ14" i="2"/>
  <c r="AJ12" i="2"/>
  <c r="AJ8" i="2"/>
  <c r="AJ21" i="2"/>
  <c r="AJ19" i="2"/>
  <c r="AJ17" i="2"/>
  <c r="AJ15" i="2"/>
  <c r="AJ13" i="2"/>
  <c r="AJ11" i="2"/>
  <c r="AJ9" i="2"/>
  <c r="AJ7" i="2"/>
  <c r="AK22" i="2"/>
  <c r="BG7" i="3"/>
  <c r="D30" i="3" s="1"/>
  <c r="AV18" i="3"/>
  <c r="AV14" i="3"/>
  <c r="AV10" i="3"/>
  <c r="AV6" i="3"/>
  <c r="AX20" i="3"/>
  <c r="AX16" i="3"/>
  <c r="AX12" i="3"/>
  <c r="AX8" i="3"/>
  <c r="AV20" i="3"/>
  <c r="AV16" i="3"/>
  <c r="AV12" i="3"/>
  <c r="AV8" i="3"/>
  <c r="AX18" i="3"/>
  <c r="AX14" i="3"/>
  <c r="AX10" i="3"/>
  <c r="AX6" i="3"/>
  <c r="AV21" i="3"/>
  <c r="AV19" i="3"/>
  <c r="AV17" i="3"/>
  <c r="AV15" i="3"/>
  <c r="AV13" i="3"/>
  <c r="AV11" i="3"/>
  <c r="AV9" i="3"/>
  <c r="AX21" i="3"/>
  <c r="AX19" i="3"/>
  <c r="AX17" i="3"/>
  <c r="AX15" i="3"/>
  <c r="AX13" i="3"/>
  <c r="AX11" i="3"/>
  <c r="AX9" i="3"/>
  <c r="T22" i="3"/>
  <c r="AI39" i="1"/>
  <c r="AB17" i="1"/>
  <c r="BD21" i="1"/>
  <c r="BD13" i="1"/>
  <c r="AI27" i="1"/>
  <c r="AI28" i="1"/>
  <c r="AW40" i="1"/>
  <c r="AW32" i="1"/>
  <c r="AP38" i="1"/>
  <c r="AB37" i="1"/>
  <c r="AI7" i="1"/>
  <c r="AI15" i="1"/>
  <c r="AI5" i="1"/>
  <c r="AI14" i="1"/>
  <c r="AI6" i="1"/>
  <c r="AW16" i="1"/>
  <c r="AW8" i="1"/>
  <c r="AB27" i="1"/>
  <c r="AB36" i="1"/>
  <c r="AB32" i="1"/>
  <c r="AB28" i="1"/>
  <c r="AP43" i="1"/>
  <c r="BD15" i="1"/>
  <c r="BD7" i="1"/>
  <c r="AB29" i="1"/>
  <c r="AW9" i="1"/>
  <c r="AW17" i="1"/>
  <c r="AB6" i="1"/>
  <c r="AB10" i="1"/>
  <c r="AB14" i="1"/>
  <c r="AB18" i="1"/>
  <c r="AB5" i="1"/>
  <c r="AI18" i="1"/>
  <c r="AI10" i="1"/>
  <c r="AW20" i="1"/>
  <c r="AW12" i="1"/>
  <c r="AB40" i="1"/>
  <c r="AP40" i="1"/>
  <c r="AP32" i="1"/>
  <c r="AP35" i="1"/>
  <c r="AW38" i="1"/>
  <c r="AB35" i="1"/>
  <c r="AB43" i="1"/>
  <c r="BD10" i="1"/>
  <c r="BD18" i="1"/>
  <c r="AP8" i="1"/>
  <c r="AP16" i="1"/>
  <c r="AI13" i="1"/>
  <c r="AI21" i="1"/>
  <c r="AP21" i="1"/>
  <c r="AP17" i="1"/>
  <c r="AP13" i="1"/>
  <c r="AP9" i="1"/>
  <c r="BD17" i="1"/>
  <c r="BD9" i="1"/>
  <c r="AI41" i="1"/>
  <c r="AI33" i="1"/>
  <c r="AI40" i="1"/>
  <c r="AI36" i="1"/>
  <c r="AI32" i="1"/>
  <c r="AP30" i="1"/>
  <c r="AB41" i="1"/>
  <c r="AW13" i="1"/>
  <c r="AW21" i="1"/>
  <c r="AI11" i="1"/>
  <c r="AI19" i="1"/>
  <c r="AB8" i="1"/>
  <c r="AB12" i="1"/>
  <c r="AB16" i="1"/>
  <c r="AB20" i="1"/>
  <c r="AB34" i="1"/>
  <c r="AB30" i="1"/>
  <c r="AP27" i="1"/>
  <c r="AP36" i="1"/>
  <c r="AP28" i="1"/>
  <c r="AP41" i="1"/>
  <c r="AP37" i="1"/>
  <c r="AP33" i="1"/>
  <c r="AP29" i="1"/>
  <c r="AJ23" i="2" l="1"/>
  <c r="AI23" i="2"/>
  <c r="AL22" i="2"/>
  <c r="BG6" i="3"/>
  <c r="D29" i="3" s="1"/>
  <c r="BG9" i="3"/>
  <c r="D32" i="3" s="1"/>
  <c r="BG13" i="3"/>
  <c r="D36" i="3" s="1"/>
  <c r="BG17" i="3"/>
  <c r="D40" i="3" s="1"/>
  <c r="BG21" i="3"/>
  <c r="D44" i="3" s="1"/>
  <c r="BG12" i="3"/>
  <c r="D35" i="3" s="1"/>
  <c r="BG20" i="3"/>
  <c r="D43" i="3" s="1"/>
  <c r="BG14" i="3"/>
  <c r="D37" i="3" s="1"/>
  <c r="BG11" i="3"/>
  <c r="D34" i="3" s="1"/>
  <c r="BG15" i="3"/>
  <c r="D38" i="3" s="1"/>
  <c r="BG19" i="3"/>
  <c r="D42" i="3" s="1"/>
  <c r="BG8" i="3"/>
  <c r="D31" i="3" s="1"/>
  <c r="BG16" i="3"/>
  <c r="D39" i="3" s="1"/>
  <c r="BG10" i="3"/>
  <c r="D33" i="3" s="1"/>
  <c r="BG18" i="3"/>
  <c r="D41" i="3" s="1"/>
  <c r="AV22" i="3"/>
  <c r="AX22" i="3"/>
  <c r="BH22" i="3"/>
  <c r="N22" i="3"/>
  <c r="L22" i="3"/>
  <c r="K22" i="3"/>
  <c r="M22" i="3"/>
  <c r="D45" i="3" l="1"/>
  <c r="BG22" i="3"/>
  <c r="M5" i="2"/>
  <c r="AH5" i="2" s="1"/>
  <c r="AK5" i="2" l="1"/>
  <c r="M20" i="2"/>
  <c r="AH20" i="2" s="1"/>
  <c r="AK20" i="2" s="1"/>
  <c r="AL20" i="2" s="1"/>
  <c r="M18" i="2"/>
  <c r="AH18" i="2" s="1"/>
  <c r="AK18" i="2" s="1"/>
  <c r="AL18" i="2" s="1"/>
  <c r="M16" i="2"/>
  <c r="AH16" i="2" s="1"/>
  <c r="AK16" i="2" s="1"/>
  <c r="AL16" i="2" s="1"/>
  <c r="M14" i="2"/>
  <c r="AH14" i="2" s="1"/>
  <c r="AK14" i="2" s="1"/>
  <c r="AL14" i="2" s="1"/>
  <c r="M12" i="2"/>
  <c r="AH12" i="2" s="1"/>
  <c r="AK12" i="2" s="1"/>
  <c r="AL12" i="2" s="1"/>
  <c r="M10" i="2"/>
  <c r="AH10" i="2" s="1"/>
  <c r="AK10" i="2" s="1"/>
  <c r="AL10" i="2" s="1"/>
  <c r="M8" i="2"/>
  <c r="AH8" i="2" s="1"/>
  <c r="AK8" i="2" s="1"/>
  <c r="AL8" i="2" s="1"/>
  <c r="M6" i="2"/>
  <c r="AH6" i="2" s="1"/>
  <c r="AK6" i="2" s="1"/>
  <c r="AL6" i="2" s="1"/>
  <c r="M21" i="2"/>
  <c r="AH21" i="2" s="1"/>
  <c r="AK21" i="2" s="1"/>
  <c r="AL21" i="2" s="1"/>
  <c r="M19" i="2"/>
  <c r="AH19" i="2" s="1"/>
  <c r="AK19" i="2" s="1"/>
  <c r="AL19" i="2" s="1"/>
  <c r="M17" i="2"/>
  <c r="AH17" i="2" s="1"/>
  <c r="AK17" i="2" s="1"/>
  <c r="AL17" i="2" s="1"/>
  <c r="M15" i="2"/>
  <c r="AH15" i="2" s="1"/>
  <c r="AK15" i="2" s="1"/>
  <c r="AL15" i="2" s="1"/>
  <c r="M13" i="2"/>
  <c r="AH13" i="2" s="1"/>
  <c r="AK13" i="2" s="1"/>
  <c r="AL13" i="2" s="1"/>
  <c r="M11" i="2"/>
  <c r="AH11" i="2" s="1"/>
  <c r="AK11" i="2" s="1"/>
  <c r="AL11" i="2" s="1"/>
  <c r="M9" i="2"/>
  <c r="AH9" i="2" s="1"/>
  <c r="AK9" i="2" s="1"/>
  <c r="AL9" i="2" s="1"/>
  <c r="M7" i="2"/>
  <c r="AH7" i="2" s="1"/>
  <c r="AK7" i="2" s="1"/>
  <c r="AL7" i="2" s="1"/>
  <c r="AH23" i="2" l="1"/>
  <c r="AK23" i="2"/>
  <c r="AL5" i="2"/>
  <c r="AL23" i="2" s="1"/>
  <c r="AI24" i="2" s="1"/>
  <c r="AL24" i="2" l="1"/>
  <c r="AJ24" i="2"/>
  <c r="AK24" i="2"/>
</calcChain>
</file>

<file path=xl/sharedStrings.xml><?xml version="1.0" encoding="utf-8"?>
<sst xmlns="http://schemas.openxmlformats.org/spreadsheetml/2006/main" count="717" uniqueCount="148">
  <si>
    <t>Sektor PDRB Lapangan Usaha Seri 2010</t>
  </si>
  <si>
    <t>Harga Konstan 2010</t>
  </si>
  <si>
    <t>A. Pertanian, Kehutanan, dan Perikanan</t>
  </si>
  <si>
    <t>B. Pertambangan dan Penggalian</t>
  </si>
  <si>
    <t>C. Industri Pengolahan</t>
  </si>
  <si>
    <t>D. Pengadaan Listrik dan Gas</t>
  </si>
  <si>
    <t>E. Pengadaan Air, Pengelolaan Sampah, Limbah dan Daur Ulang</t>
  </si>
  <si>
    <t>F. Konstruksi</t>
  </si>
  <si>
    <t>G. Perdagangan Besar dan Eceran; Reparasi Mobil dan Sepeda Motor</t>
  </si>
  <si>
    <t>H. Transportasi dan Pergudangan</t>
  </si>
  <si>
    <t>I. Penyediaan Akomodasi dan Makan Minum</t>
  </si>
  <si>
    <t>J. Informasi dan Komunikasi</t>
  </si>
  <si>
    <t>K. Jasa Keuangan dan Asuransi</t>
  </si>
  <si>
    <t>L. Real Estate</t>
  </si>
  <si>
    <t>M,N. Jasa Perusahaan</t>
  </si>
  <si>
    <t>O. Administrasi Pemerintahan, Pertanahan dan Jaminan Sosial Wajib</t>
  </si>
  <si>
    <t>P. Jasa Pendidikan</t>
  </si>
  <si>
    <t>Q. Jasa Kesehatan dan Kegiatan Sosial</t>
  </si>
  <si>
    <t>R,S,T,U. Jasa Lainnya</t>
  </si>
  <si>
    <t>PDRB</t>
  </si>
  <si>
    <t>LAPANGAN USAHA</t>
  </si>
  <si>
    <t>2018**</t>
  </si>
  <si>
    <t xml:space="preserve">Pertambangan dan Penggalian/ Mining and Quarrying </t>
  </si>
  <si>
    <r>
      <t xml:space="preserve">Pertanian, Kehutanan, dan Perikanan/ </t>
    </r>
    <r>
      <rPr>
        <b/>
        <i/>
        <sz val="11"/>
        <rFont val="Times New Roman"/>
        <family val="1"/>
      </rPr>
      <t>Agriculture, Forestry and Fishing</t>
    </r>
  </si>
  <si>
    <r>
      <t>Industri Pengolahan/</t>
    </r>
    <r>
      <rPr>
        <b/>
        <i/>
        <sz val="11"/>
        <rFont val="Times New Roman"/>
        <family val="1"/>
      </rPr>
      <t xml:space="preserve"> Manufacturing</t>
    </r>
  </si>
  <si>
    <r>
      <t>Pengadaan Listrik dan Gas/</t>
    </r>
    <r>
      <rPr>
        <b/>
        <i/>
        <sz val="11"/>
        <rFont val="Times New Roman"/>
        <family val="1"/>
      </rPr>
      <t xml:space="preserve"> Electricity and Gas</t>
    </r>
  </si>
  <si>
    <r>
      <t xml:space="preserve">Pengadaan Air, Pengelolaan Sampah, Limbah dan Daur Ulang/ </t>
    </r>
    <r>
      <rPr>
        <b/>
        <i/>
        <sz val="11"/>
        <rFont val="Times New Roman"/>
        <family val="1"/>
      </rPr>
      <t>Water Supply, Sewerage, Waste Management and Remediation Activities</t>
    </r>
  </si>
  <si>
    <r>
      <t xml:space="preserve">Konstruksi/ </t>
    </r>
    <r>
      <rPr>
        <b/>
        <i/>
        <sz val="11"/>
        <rFont val="Times New Roman"/>
        <family val="1"/>
      </rPr>
      <t>Construction</t>
    </r>
  </si>
  <si>
    <r>
      <t xml:space="preserve">Perdagangan Besar dan Eceran; Reparasi Mobil dan Sepeda Motor/ </t>
    </r>
    <r>
      <rPr>
        <b/>
        <i/>
        <sz val="11"/>
        <rFont val="Times New Roman"/>
        <family val="1"/>
      </rPr>
      <t>Wholesale and Retail Trade; Repair of Motor Vehicles and Motorcycles</t>
    </r>
  </si>
  <si>
    <r>
      <t>Transportasi dan Pergudangan/</t>
    </r>
    <r>
      <rPr>
        <b/>
        <i/>
        <sz val="11"/>
        <rFont val="Times New Roman"/>
        <family val="1"/>
      </rPr>
      <t xml:space="preserve"> Transportation and Storage</t>
    </r>
  </si>
  <si>
    <r>
      <t xml:space="preserve">Penyediaan Akomodasi dan Makan Minum/ </t>
    </r>
    <r>
      <rPr>
        <b/>
        <i/>
        <sz val="11"/>
        <rFont val="Times New Roman"/>
        <family val="1"/>
      </rPr>
      <t>Accommodation and Food Service Activities</t>
    </r>
  </si>
  <si>
    <r>
      <t xml:space="preserve">Informasi dan Komunikasi/ </t>
    </r>
    <r>
      <rPr>
        <b/>
        <i/>
        <sz val="11"/>
        <rFont val="Times New Roman"/>
        <family val="1"/>
      </rPr>
      <t>Information and Communication</t>
    </r>
  </si>
  <si>
    <r>
      <t xml:space="preserve">Jasa Keuangan dan Asuransi/ </t>
    </r>
    <r>
      <rPr>
        <b/>
        <i/>
        <sz val="11"/>
        <rFont val="Times New Roman"/>
        <family val="1"/>
      </rPr>
      <t>Financial and Insurance Activities</t>
    </r>
  </si>
  <si>
    <r>
      <t xml:space="preserve">Real Estate/ </t>
    </r>
    <r>
      <rPr>
        <b/>
        <i/>
        <sz val="11"/>
        <rFont val="Times New Roman"/>
        <family val="1"/>
      </rPr>
      <t>Real Estate Activities</t>
    </r>
  </si>
  <si>
    <r>
      <t xml:space="preserve">Jasa Perusahaan/ </t>
    </r>
    <r>
      <rPr>
        <b/>
        <i/>
        <sz val="11"/>
        <rFont val="Times New Roman"/>
        <family val="1"/>
      </rPr>
      <t>Business Activities</t>
    </r>
  </si>
  <si>
    <r>
      <t xml:space="preserve">Administrasi Pemerintahan, Pertahanan dan Jaminan Sosial Wajib/ </t>
    </r>
    <r>
      <rPr>
        <b/>
        <i/>
        <sz val="11"/>
        <rFont val="Times New Roman"/>
        <family val="1"/>
      </rPr>
      <t>Public Administration and Defence; Compulsory Social Security</t>
    </r>
  </si>
  <si>
    <t>PDRB seri 2010 Menurut Lapangan Usaha  (Jutaan Rupiah)</t>
  </si>
  <si>
    <r>
      <t xml:space="preserve">PRODUK DOMESTIK REGIONAL BRUTO/ 
</t>
    </r>
    <r>
      <rPr>
        <b/>
        <i/>
        <sz val="11"/>
        <color theme="1"/>
        <rFont val="Times New Roman"/>
        <family val="1"/>
      </rPr>
      <t>GROSS REGIONAL DOMESTIC PRODUCTS</t>
    </r>
  </si>
  <si>
    <t>Pertanian, Kehutanan, dan Perikanan/ Agriculture, Forestry and Fishing</t>
  </si>
  <si>
    <t>Kategori PDRB</t>
  </si>
  <si>
    <t>Rataan (LQ)</t>
  </si>
  <si>
    <t>Ket</t>
  </si>
  <si>
    <t>Basis</t>
  </si>
  <si>
    <t>Non  Basis</t>
  </si>
  <si>
    <r>
      <t xml:space="preserve">Jasa Pendidikan/ </t>
    </r>
    <r>
      <rPr>
        <b/>
        <i/>
        <sz val="11"/>
        <rFont val="Times New Roman"/>
        <family val="1"/>
      </rPr>
      <t>Education</t>
    </r>
  </si>
  <si>
    <r>
      <t xml:space="preserve">Jasa Kesehatan dan Kegiatan Sosial/ </t>
    </r>
    <r>
      <rPr>
        <b/>
        <i/>
        <sz val="11"/>
        <rFont val="Times New Roman"/>
        <family val="1"/>
      </rPr>
      <t>Human Health and Social Work Activities</t>
    </r>
  </si>
  <si>
    <r>
      <t>Jasa lainnya/</t>
    </r>
    <r>
      <rPr>
        <b/>
        <i/>
        <sz val="11"/>
        <rFont val="Times New Roman"/>
        <family val="1"/>
      </rPr>
      <t xml:space="preserve"> Other Services Activities</t>
    </r>
  </si>
  <si>
    <t>Rataan(LQ)</t>
  </si>
  <si>
    <t>Non basis</t>
  </si>
  <si>
    <t>Rerata</t>
  </si>
  <si>
    <t>2014-2015</t>
  </si>
  <si>
    <t>2015-2016</t>
  </si>
  <si>
    <t>2016-2017</t>
  </si>
  <si>
    <t>2017-2018</t>
  </si>
  <si>
    <t>Pertumbuhan</t>
  </si>
  <si>
    <t>Rn</t>
  </si>
  <si>
    <t>Rin</t>
  </si>
  <si>
    <t>Rij</t>
  </si>
  <si>
    <t>Komponen</t>
  </si>
  <si>
    <t>Nij</t>
  </si>
  <si>
    <t>Mij</t>
  </si>
  <si>
    <t>Cij</t>
  </si>
  <si>
    <t>Dij</t>
  </si>
  <si>
    <t>Total</t>
  </si>
  <si>
    <t>ProsentasePertumbuhan Terhadap Dij</t>
  </si>
  <si>
    <t>Keterangan</t>
  </si>
  <si>
    <t>Competitive</t>
  </si>
  <si>
    <t>Competitiveness</t>
  </si>
  <si>
    <t xml:space="preserve">Lapangan  Usaha </t>
  </si>
  <si>
    <t>Share/Kontribusi</t>
  </si>
  <si>
    <t>Pertumbuhan PDRB/Growth</t>
  </si>
  <si>
    <t>Rataan Share</t>
  </si>
  <si>
    <t>Rataan Growth</t>
  </si>
  <si>
    <t>Klasifikasi Pangsa</t>
  </si>
  <si>
    <t>Klasifikasi Pertumbuhan</t>
  </si>
  <si>
    <t xml:space="preserve">s&gt;a, g&gt;a </t>
  </si>
  <si>
    <t xml:space="preserve">s&gt;a, g&lt;a </t>
  </si>
  <si>
    <t xml:space="preserve">s&lt;a, g&gt;a </t>
  </si>
  <si>
    <t xml:space="preserve"> s&lt;a, g&lt;a</t>
  </si>
  <si>
    <t>Berkembang Pesat</t>
  </si>
  <si>
    <t>Tertekan</t>
  </si>
  <si>
    <t>Potensial</t>
  </si>
  <si>
    <t>Relatif Tertinggal</t>
  </si>
  <si>
    <t>s&gt;a, g&lt;a</t>
  </si>
  <si>
    <t>s&lt;a, g&gt;a</t>
  </si>
  <si>
    <t>s&lt;a, g&lt;a</t>
  </si>
  <si>
    <t>s&gt;a, g&gt;a</t>
  </si>
  <si>
    <t xml:space="preserve">PDRB KOTA TASIKMALAYA </t>
  </si>
  <si>
    <t>Analisis Location Quotient tahun 2010</t>
  </si>
  <si>
    <t>Analisis Location Quotient 2011</t>
  </si>
  <si>
    <t>Analisis Location Quotient 2012</t>
  </si>
  <si>
    <t>Analisis Location Quotient 2013</t>
  </si>
  <si>
    <t>PDRB PROVINSI JAWA BARAT</t>
  </si>
  <si>
    <t>Analisis Location Quotient 2014</t>
  </si>
  <si>
    <t>Analisis Location Quotient tahun 2015</t>
  </si>
  <si>
    <t>Analisis Location Quotient tahun 2016</t>
  </si>
  <si>
    <t>Analisis Location Quotient tahun 2017</t>
  </si>
  <si>
    <t>Analisis Location Quotient tahun 2018</t>
  </si>
  <si>
    <t>Analisis Location Quotient 2010-2018</t>
  </si>
  <si>
    <t>PDRB KOTA TASIKMALAYA</t>
  </si>
  <si>
    <t>competitive</t>
  </si>
  <si>
    <t>PDRB tahun 2010-2018</t>
  </si>
  <si>
    <t>Kota Tasikmalaya</t>
  </si>
  <si>
    <t>Provinsi Jawa Barat</t>
  </si>
  <si>
    <t>s&lt;a, g&lt; a</t>
  </si>
  <si>
    <t>s&gt;a , g&gt;a</t>
  </si>
  <si>
    <r>
      <t xml:space="preserve">Pertanian, Kehutanan, dan Perikanan/ </t>
    </r>
    <r>
      <rPr>
        <b/>
        <i/>
        <sz val="12"/>
        <rFont val="Times New Roman"/>
        <family val="1"/>
      </rPr>
      <t>Agriculture, Forestry and Fishing</t>
    </r>
  </si>
  <si>
    <r>
      <t xml:space="preserve">Pertanian, Kehutanan, dan Perikanan/ </t>
    </r>
    <r>
      <rPr>
        <i/>
        <sz val="12"/>
        <rFont val="Times New Roman"/>
        <family val="1"/>
      </rPr>
      <t>Agriculture, Forestry and Fishing</t>
    </r>
  </si>
  <si>
    <r>
      <t>Industri Pengolahan/</t>
    </r>
    <r>
      <rPr>
        <b/>
        <i/>
        <sz val="12"/>
        <rFont val="Times New Roman"/>
        <family val="1"/>
      </rPr>
      <t xml:space="preserve"> Manufacturing</t>
    </r>
  </si>
  <si>
    <r>
      <t>Industri Pengolahan/</t>
    </r>
    <r>
      <rPr>
        <i/>
        <sz val="12"/>
        <rFont val="Times New Roman"/>
        <family val="1"/>
      </rPr>
      <t xml:space="preserve"> Manufacturing</t>
    </r>
  </si>
  <si>
    <r>
      <t>Pengadaan Listrik dan Gas/</t>
    </r>
    <r>
      <rPr>
        <b/>
        <i/>
        <sz val="12"/>
        <rFont val="Times New Roman"/>
        <family val="1"/>
      </rPr>
      <t xml:space="preserve"> Electricity and Gas</t>
    </r>
  </si>
  <si>
    <r>
      <t>Pengadaan Listrik dan Gas/</t>
    </r>
    <r>
      <rPr>
        <i/>
        <sz val="12"/>
        <rFont val="Times New Roman"/>
        <family val="1"/>
      </rPr>
      <t xml:space="preserve"> Electricity and Gas</t>
    </r>
  </si>
  <si>
    <r>
      <t xml:space="preserve">Pengadaan Air, Pengelolaan Sampah, Limbah dan Daur Ulang/ </t>
    </r>
    <r>
      <rPr>
        <b/>
        <i/>
        <sz val="12"/>
        <rFont val="Times New Roman"/>
        <family val="1"/>
      </rPr>
      <t>Water Supply, Sewerage, Waste Management and Remediation Activities</t>
    </r>
  </si>
  <si>
    <r>
      <t xml:space="preserve">Pengadaan Air, Pengelolaan Sampah, Limbah dan Daur Ulang/ </t>
    </r>
    <r>
      <rPr>
        <i/>
        <sz val="12"/>
        <rFont val="Times New Roman"/>
        <family val="1"/>
      </rPr>
      <t>Water Supply, Sewerage, Waste Management and Remediation Activities</t>
    </r>
  </si>
  <si>
    <r>
      <t xml:space="preserve">Konstruksi/ </t>
    </r>
    <r>
      <rPr>
        <b/>
        <i/>
        <sz val="12"/>
        <rFont val="Times New Roman"/>
        <family val="1"/>
      </rPr>
      <t>Construction</t>
    </r>
  </si>
  <si>
    <r>
      <t xml:space="preserve">Konstruksi/ </t>
    </r>
    <r>
      <rPr>
        <i/>
        <sz val="12"/>
        <rFont val="Times New Roman"/>
        <family val="1"/>
      </rPr>
      <t>Construction</t>
    </r>
  </si>
  <si>
    <r>
      <t xml:space="preserve">Perdagangan Besar dan Eceran; Reparasi Mobil dan Sepeda Motor/ </t>
    </r>
    <r>
      <rPr>
        <b/>
        <i/>
        <sz val="12"/>
        <rFont val="Times New Roman"/>
        <family val="1"/>
      </rPr>
      <t>Wholesale and Retail Trade; Repair of Motor Vehicles and Motorcycles</t>
    </r>
  </si>
  <si>
    <r>
      <t xml:space="preserve">Perdagangan Besar dan Eceran; Reparasi Mobil dan Sepeda Motor/ </t>
    </r>
    <r>
      <rPr>
        <i/>
        <sz val="12"/>
        <rFont val="Times New Roman"/>
        <family val="1"/>
      </rPr>
      <t>Wholesale and Retail Trade; Repair of Motor Vehicles and Motorcycles</t>
    </r>
  </si>
  <si>
    <r>
      <t>Transportasi dan Pergudangan/</t>
    </r>
    <r>
      <rPr>
        <b/>
        <i/>
        <sz val="12"/>
        <rFont val="Times New Roman"/>
        <family val="1"/>
      </rPr>
      <t xml:space="preserve"> Transportation and Storage</t>
    </r>
  </si>
  <si>
    <r>
      <t>Transportasi dan Pergudangan/</t>
    </r>
    <r>
      <rPr>
        <i/>
        <sz val="12"/>
        <rFont val="Times New Roman"/>
        <family val="1"/>
      </rPr>
      <t xml:space="preserve"> Transportation and Storage</t>
    </r>
  </si>
  <si>
    <r>
      <t xml:space="preserve">Penyediaan Akomodasi dan Makan Minum/ </t>
    </r>
    <r>
      <rPr>
        <b/>
        <i/>
        <sz val="12"/>
        <rFont val="Times New Roman"/>
        <family val="1"/>
      </rPr>
      <t>Accommodation and Food Service Activities</t>
    </r>
  </si>
  <si>
    <r>
      <t xml:space="preserve">Penyediaan Akomodasi dan Makan Minum/ </t>
    </r>
    <r>
      <rPr>
        <i/>
        <sz val="12"/>
        <rFont val="Times New Roman"/>
        <family val="1"/>
      </rPr>
      <t>Accommodation and Food Service Activities</t>
    </r>
  </si>
  <si>
    <r>
      <t xml:space="preserve">Informasi dan Komunikasi/ </t>
    </r>
    <r>
      <rPr>
        <b/>
        <i/>
        <sz val="12"/>
        <rFont val="Times New Roman"/>
        <family val="1"/>
      </rPr>
      <t>Information and Communication</t>
    </r>
  </si>
  <si>
    <r>
      <t xml:space="preserve">Informasi dan Komunikasi/ </t>
    </r>
    <r>
      <rPr>
        <i/>
        <sz val="12"/>
        <rFont val="Times New Roman"/>
        <family val="1"/>
      </rPr>
      <t>Information and Communication</t>
    </r>
  </si>
  <si>
    <r>
      <t xml:space="preserve">Jasa Keuangan dan Asuransi/ </t>
    </r>
    <r>
      <rPr>
        <b/>
        <i/>
        <sz val="12"/>
        <rFont val="Times New Roman"/>
        <family val="1"/>
      </rPr>
      <t>Financial and Insurance Activities</t>
    </r>
  </si>
  <si>
    <r>
      <t xml:space="preserve">Jasa Keuangan dan Asuransi/ </t>
    </r>
    <r>
      <rPr>
        <i/>
        <sz val="12"/>
        <rFont val="Times New Roman"/>
        <family val="1"/>
      </rPr>
      <t>Financial and Insurance Activities</t>
    </r>
  </si>
  <si>
    <r>
      <t xml:space="preserve">Real Estate/ </t>
    </r>
    <r>
      <rPr>
        <b/>
        <i/>
        <sz val="12"/>
        <rFont val="Times New Roman"/>
        <family val="1"/>
      </rPr>
      <t>Real Estate Activities</t>
    </r>
  </si>
  <si>
    <r>
      <t xml:space="preserve">Real Estate/ </t>
    </r>
    <r>
      <rPr>
        <i/>
        <sz val="12"/>
        <rFont val="Times New Roman"/>
        <family val="1"/>
      </rPr>
      <t>Real Estate Activities</t>
    </r>
  </si>
  <si>
    <r>
      <t xml:space="preserve">Jasa Perusahaan/ </t>
    </r>
    <r>
      <rPr>
        <b/>
        <i/>
        <sz val="12"/>
        <rFont val="Times New Roman"/>
        <family val="1"/>
      </rPr>
      <t>Business Activities</t>
    </r>
  </si>
  <si>
    <r>
      <t xml:space="preserve">Jasa Perusahaan/ </t>
    </r>
    <r>
      <rPr>
        <i/>
        <sz val="12"/>
        <rFont val="Times New Roman"/>
        <family val="1"/>
      </rPr>
      <t>Business Activities</t>
    </r>
  </si>
  <si>
    <r>
      <t xml:space="preserve">Administrasi Pemerintahan, Pertahanan dan Jaminan Sosial Wajib/ </t>
    </r>
    <r>
      <rPr>
        <b/>
        <i/>
        <sz val="12"/>
        <rFont val="Times New Roman"/>
        <family val="1"/>
      </rPr>
      <t>Public Administration and Defence; Compulsory Social Security</t>
    </r>
  </si>
  <si>
    <r>
      <t xml:space="preserve">Administrasi Pemerintahan, Pertahanan dan Jaminan Sosial Wajib/ </t>
    </r>
    <r>
      <rPr>
        <i/>
        <sz val="12"/>
        <rFont val="Times New Roman"/>
        <family val="1"/>
      </rPr>
      <t>Public Administration and Defence; Compulsory Social Security</t>
    </r>
  </si>
  <si>
    <r>
      <t xml:space="preserve">Jasa Pendidikan/ </t>
    </r>
    <r>
      <rPr>
        <b/>
        <i/>
        <sz val="12"/>
        <rFont val="Times New Roman"/>
        <family val="1"/>
      </rPr>
      <t>Education</t>
    </r>
  </si>
  <si>
    <r>
      <t xml:space="preserve">Jasa Pendidikan/ </t>
    </r>
    <r>
      <rPr>
        <i/>
        <sz val="12"/>
        <rFont val="Times New Roman"/>
        <family val="1"/>
      </rPr>
      <t>Education</t>
    </r>
  </si>
  <si>
    <r>
      <t xml:space="preserve">Jasa Kesehatan dan Kegiatan Sosial/ </t>
    </r>
    <r>
      <rPr>
        <b/>
        <i/>
        <sz val="12"/>
        <rFont val="Times New Roman"/>
        <family val="1"/>
      </rPr>
      <t>Human Health and Social Work Activities</t>
    </r>
  </si>
  <si>
    <r>
      <t xml:space="preserve">Jasa Kesehatan dan Kegiatan Sosial/ </t>
    </r>
    <r>
      <rPr>
        <i/>
        <sz val="12"/>
        <rFont val="Times New Roman"/>
        <family val="1"/>
      </rPr>
      <t>Human Health and Social Work Activities</t>
    </r>
  </si>
  <si>
    <r>
      <t>Jasa lainnya/</t>
    </r>
    <r>
      <rPr>
        <b/>
        <i/>
        <sz val="12"/>
        <rFont val="Times New Roman"/>
        <family val="1"/>
      </rPr>
      <t xml:space="preserve"> Other Services Activities</t>
    </r>
  </si>
  <si>
    <r>
      <t>Jasa lainnya/</t>
    </r>
    <r>
      <rPr>
        <i/>
        <sz val="12"/>
        <rFont val="Times New Roman"/>
        <family val="1"/>
      </rPr>
      <t xml:space="preserve"> Other Services Activities</t>
    </r>
  </si>
  <si>
    <r>
      <t xml:space="preserve">PRODUK DOMESTIK REGIONAL BRUTO/ 
</t>
    </r>
    <r>
      <rPr>
        <b/>
        <i/>
        <sz val="12"/>
        <color theme="1"/>
        <rFont val="Times New Roman"/>
        <family val="1"/>
      </rPr>
      <t>GROSS REGIONAL DOMESTIC PRODUCTS</t>
    </r>
  </si>
  <si>
    <t>Hasil Perhitungan Shift Share Kota Tasikmalaya</t>
  </si>
  <si>
    <t>Hasil LQ</t>
  </si>
  <si>
    <t>Hasil SS</t>
  </si>
  <si>
    <t xml:space="preserve">Hasil Tipologi Klassen </t>
  </si>
  <si>
    <t>Hasil Analisis Sektor Unggulan Kota Tasikmalaya 2010-2018 dengan Analisis LQ,SS,dan Tipologi Klassen</t>
  </si>
  <si>
    <t>PDRB KAB ARFAK</t>
  </si>
  <si>
    <t xml:space="preserve">PDRB PROVINSI PAPUA BARAT </t>
  </si>
  <si>
    <t>Compatitiveness</t>
  </si>
  <si>
    <t>Compatitive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</si>
</sst>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_);_(@_)"/>
    <numFmt numFmtId="165" formatCode="_-* #,##0.000000_-;\-* #,##0.000000_-;_-* &quot;-&quot;??_-;_-@_-"/>
    <numFmt numFmtId="166" formatCode="_-* #,##0.0000000_-;\-* #,##0.0000000_-;_-* &quot;-&quot;??_-;_-@_-"/>
    <numFmt numFmtId="167" formatCode="_-* #,##0.0000000_-;\-* #,##0.0000000_-;_-* &quot;-&quot;???????_-;_-@_-"/>
    <numFmt numFmtId="168" formatCode="_-* #,##0.000000_-;\-* #,##0.000000_-;_-* &quot;-&quot;??????_-;_-@_-"/>
  </numFmts>
  <fonts count="2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name val="Segoe UI"/>
      <family val="2"/>
    </font>
    <font>
      <sz val="12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002142"/>
        <bgColor rgb="FF000000"/>
      </patternFill>
    </fill>
    <fill>
      <patternFill patternType="solid">
        <fgColor rgb="FF0021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41" fontId="14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8" fillId="4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2" fontId="2" fillId="0" borderId="1" xfId="0" applyNumberFormat="1" applyFont="1" applyBorder="1"/>
    <xf numFmtId="0" fontId="2" fillId="0" borderId="0" xfId="0" applyFont="1" applyAlignment="1"/>
    <xf numFmtId="2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10" borderId="1" xfId="0" applyFont="1" applyFill="1" applyBorder="1"/>
    <xf numFmtId="0" fontId="2" fillId="14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8" fillId="1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10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vertical="center"/>
    </xf>
    <xf numFmtId="164" fontId="15" fillId="0" borderId="1" xfId="2" applyNumberFormat="1" applyFont="1" applyFill="1" applyBorder="1" applyAlignment="1">
      <alignment horizontal="right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4" fillId="10" borderId="1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vertical="center"/>
    </xf>
    <xf numFmtId="0" fontId="7" fillId="3" borderId="5" xfId="0" applyNumberFormat="1" applyFont="1" applyFill="1" applyBorder="1" applyAlignment="1" applyProtection="1">
      <alignment vertical="center"/>
    </xf>
    <xf numFmtId="0" fontId="2" fillId="5" borderId="1" xfId="0" applyFont="1" applyFill="1" applyBorder="1"/>
    <xf numFmtId="43" fontId="2" fillId="0" borderId="1" xfId="0" applyNumberFormat="1" applyFont="1" applyBorder="1"/>
    <xf numFmtId="4" fontId="17" fillId="0" borderId="1" xfId="0" applyNumberFormat="1" applyFont="1" applyFill="1" applyBorder="1" applyAlignment="1">
      <alignment vertical="center"/>
    </xf>
    <xf numFmtId="0" fontId="1" fillId="9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13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/>
    <xf numFmtId="0" fontId="19" fillId="0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right" vertical="center" wrapText="1"/>
    </xf>
    <xf numFmtId="166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0" fontId="21" fillId="9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4" fillId="5" borderId="1" xfId="0" applyFont="1" applyFill="1" applyBorder="1"/>
    <xf numFmtId="0" fontId="0" fillId="0" borderId="0" xfId="0" applyAlignment="1"/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4" fillId="16" borderId="1" xfId="0" applyFont="1" applyFill="1" applyBorder="1"/>
    <xf numFmtId="0" fontId="22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22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10" borderId="1" xfId="0" applyNumberFormat="1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1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17" borderId="1" xfId="0" applyFont="1" applyFill="1" applyBorder="1" applyAlignment="1">
      <alignment horizontal="right" vertical="center" wrapText="1"/>
    </xf>
    <xf numFmtId="0" fontId="1" fillId="17" borderId="0" xfId="0" applyFont="1" applyFill="1" applyBorder="1" applyAlignment="1">
      <alignment horizontal="right" vertical="center" wrapText="1"/>
    </xf>
    <xf numFmtId="0" fontId="2" fillId="18" borderId="1" xfId="0" applyFont="1" applyFill="1" applyBorder="1"/>
  </cellXfs>
  <cellStyles count="3">
    <cellStyle name="Comma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234305</xdr:colOff>
      <xdr:row>1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0367941" y="364541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0367941" y="364541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26</xdr:col>
      <xdr:colOff>130126</xdr:colOff>
      <xdr:row>1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32304834" y="319893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2304834" y="319893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25</xdr:col>
      <xdr:colOff>234305</xdr:colOff>
      <xdr:row>23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30367941" y="364541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0367941" y="364541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26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32304834" y="319893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32304834" y="319893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32</xdr:col>
      <xdr:colOff>177155</xdr:colOff>
      <xdr:row>23</xdr:row>
      <xdr:rowOff>147569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41839505" y="76723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41839505" y="76723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33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3230483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3230483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39</xdr:col>
      <xdr:colOff>234305</xdr:colOff>
      <xdr:row>23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40053753" y="7588697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40053753" y="7588697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40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41631912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41631912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39</xdr:col>
      <xdr:colOff>234305</xdr:colOff>
      <xdr:row>23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40053753" y="7588697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40053753" y="7588697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40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41631912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41631912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46</xdr:col>
      <xdr:colOff>120005</xdr:colOff>
      <xdr:row>23</xdr:row>
      <xdr:rowOff>147569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61518155" y="76723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61518155" y="76723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47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5043944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5043944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47</xdr:col>
      <xdr:colOff>130126</xdr:colOff>
      <xdr:row>23</xdr:row>
      <xdr:rowOff>121971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5043944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50439444" y="7544049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32</xdr:col>
      <xdr:colOff>177155</xdr:colOff>
      <xdr:row>1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41839505" y="37616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41839505" y="37616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33</xdr:col>
      <xdr:colOff>206326</xdr:colOff>
      <xdr:row>1</xdr:row>
      <xdr:rowOff>160071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43811776" y="36962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43811776" y="36962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39</xdr:col>
      <xdr:colOff>196205</xdr:colOff>
      <xdr:row>1</xdr:row>
      <xdr:rowOff>166619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51916955" y="37616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51916955" y="37616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40</xdr:col>
      <xdr:colOff>111076</xdr:colOff>
      <xdr:row>1</xdr:row>
      <xdr:rowOff>179121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53736826" y="3886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53736826" y="3886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46</xdr:col>
      <xdr:colOff>1901776</xdr:colOff>
      <xdr:row>1</xdr:row>
      <xdr:rowOff>102921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63299926" y="3124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63299926" y="3124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46</xdr:col>
      <xdr:colOff>100955</xdr:colOff>
      <xdr:row>1</xdr:row>
      <xdr:rowOff>147569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61499105" y="3571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61499105" y="3571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54</xdr:col>
      <xdr:colOff>6301</xdr:colOff>
      <xdr:row>1</xdr:row>
      <xdr:rowOff>141021</xdr:rowOff>
    </xdr:from>
    <xdr:ext cx="2102948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72301051" y="3505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𝐽𝑎𝑤𝑎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𝐵𝑎𝑟𝑎𝑡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72301051" y="350571"/>
              <a:ext cx="2102948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𝑃𝑟𝑜𝑣.𝐽𝑎𝑤𝑎 𝐵𝑎𝑟𝑎𝑡)/(𝑇𝑜𝑡𝑎𝑙 𝑃𝐷𝑅𝐵 𝑃𝑟𝑜𝑣.𝐽𝑎𝑤𝑎 𝐵𝑎𝑟𝑎𝑡)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53</xdr:col>
      <xdr:colOff>62855</xdr:colOff>
      <xdr:row>1</xdr:row>
      <xdr:rowOff>147569</xdr:rowOff>
    </xdr:from>
    <xdr:ext cx="1710918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71157455" y="3571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𝑆𝑒𝑘𝑡𝑜𝑟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𝑇𝑜𝑡𝑎𝑙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𝑃𝐷𝑅𝐵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𝐾𝑜𝑡𝑎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𝑇𝑎𝑠𝑖𝑘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71157455" y="357119"/>
              <a:ext cx="1710918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𝑃𝐷𝑅𝐵 𝑆𝑒𝑘𝑡𝑜𝑟 𝑋 𝐾𝑜𝑡𝑎 𝑇𝑎𝑠𝑖𝑘)/(𝑇𝑜𝑡𝑎𝑙 𝑃𝐷𝑅𝐵 𝐾𝑜𝑡𝑎 𝑇𝑎𝑠𝑖𝑘)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zoomScale="60" zoomScaleNormal="60" workbookViewId="0">
      <selection activeCell="BG1" sqref="BG1:BS21"/>
    </sheetView>
  </sheetViews>
  <sheetFormatPr defaultRowHeight="15.75" x14ac:dyDescent="0.25"/>
  <cols>
    <col min="1" max="1" width="36.42578125" style="55" customWidth="1"/>
    <col min="2" max="2" width="18.7109375" style="55" customWidth="1"/>
    <col min="3" max="3" width="20" style="55" customWidth="1"/>
    <col min="4" max="4" width="18.85546875" style="55" customWidth="1"/>
    <col min="5" max="5" width="19.42578125" style="55" customWidth="1"/>
    <col min="6" max="6" width="18.5703125" style="55" customWidth="1"/>
    <col min="7" max="7" width="19.42578125" style="55" customWidth="1"/>
    <col min="8" max="8" width="18" style="55" customWidth="1"/>
    <col min="9" max="9" width="17.7109375" style="55" customWidth="1"/>
    <col min="10" max="10" width="18.5703125" style="55" customWidth="1"/>
    <col min="11" max="11" width="11.7109375" style="70" customWidth="1"/>
    <col min="12" max="12" width="9.140625" style="55"/>
    <col min="13" max="13" width="30.28515625" style="55" customWidth="1"/>
    <col min="14" max="14" width="19.42578125" style="55" customWidth="1"/>
    <col min="15" max="15" width="21.5703125" style="55" customWidth="1"/>
    <col min="16" max="16" width="19.42578125" style="55" customWidth="1"/>
    <col min="17" max="17" width="19.5703125" style="55" customWidth="1"/>
    <col min="18" max="18" width="20.85546875" style="55" customWidth="1"/>
    <col min="19" max="19" width="21.42578125" style="55" customWidth="1"/>
    <col min="20" max="20" width="18.85546875" style="55" customWidth="1"/>
    <col min="21" max="21" width="19.42578125" style="55" customWidth="1"/>
    <col min="22" max="22" width="20.28515625" style="55" customWidth="1"/>
    <col min="23" max="23" width="9.140625" style="55"/>
    <col min="24" max="24" width="33.42578125" style="55" customWidth="1"/>
    <col min="25" max="25" width="9.140625" style="55"/>
    <col min="26" max="26" width="30.5703125" style="55" customWidth="1"/>
    <col min="27" max="27" width="35.28515625" style="55" customWidth="1"/>
    <col min="28" max="28" width="17.140625" style="55" customWidth="1"/>
    <col min="29" max="29" width="18.85546875" style="55" customWidth="1"/>
    <col min="30" max="30" width="9.140625" style="55"/>
    <col min="31" max="31" width="32.5703125" style="55" customWidth="1"/>
    <col min="32" max="32" width="9.140625" style="55"/>
    <col min="33" max="33" width="29.140625" style="55" customWidth="1"/>
    <col min="34" max="34" width="34.7109375" style="55" customWidth="1"/>
    <col min="35" max="35" width="16.28515625" style="55" customWidth="1"/>
    <col min="36" max="36" width="18.7109375" style="55" customWidth="1"/>
    <col min="37" max="38" width="9.140625" style="55"/>
    <col min="39" max="39" width="33.42578125" style="55" customWidth="1"/>
    <col min="40" max="40" width="29.85546875" style="55" customWidth="1"/>
    <col min="41" max="41" width="34.5703125" style="55" customWidth="1"/>
    <col min="42" max="42" width="13.5703125" style="55" customWidth="1"/>
    <col min="43" max="43" width="15.85546875" style="55" customWidth="1"/>
    <col min="44" max="45" width="9.140625" style="55"/>
    <col min="46" max="46" width="32.5703125" style="55" customWidth="1"/>
    <col min="47" max="47" width="28.42578125" style="55" customWidth="1"/>
    <col min="48" max="48" width="33.28515625" style="55" customWidth="1"/>
    <col min="49" max="49" width="16.85546875" style="55" customWidth="1"/>
    <col min="50" max="50" width="15.85546875" style="55" customWidth="1"/>
    <col min="51" max="52" width="9.140625" style="55"/>
    <col min="53" max="53" width="34.42578125" style="55" customWidth="1"/>
    <col min="54" max="54" width="29.5703125" style="55" customWidth="1"/>
    <col min="55" max="55" width="32" style="55" customWidth="1"/>
    <col min="56" max="56" width="18.140625" style="55" customWidth="1"/>
    <col min="57" max="57" width="15.140625" style="55" customWidth="1"/>
    <col min="58" max="59" width="9.140625" style="55"/>
    <col min="60" max="60" width="29.28515625" style="55" customWidth="1"/>
    <col min="61" max="69" width="15.7109375" style="55" customWidth="1"/>
    <col min="70" max="71" width="15.42578125" style="55" customWidth="1"/>
    <col min="72" max="16384" width="9.140625" style="55"/>
  </cols>
  <sheetData>
    <row r="1" spans="1:71" x14ac:dyDescent="0.25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"/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84" t="s">
        <v>88</v>
      </c>
      <c r="Y1" s="84"/>
      <c r="Z1" s="84"/>
      <c r="AA1" s="84"/>
      <c r="AB1" s="84"/>
      <c r="AC1" s="84"/>
      <c r="AE1" s="84" t="s">
        <v>89</v>
      </c>
      <c r="AF1" s="84"/>
      <c r="AG1" s="84"/>
      <c r="AH1" s="84"/>
      <c r="AI1" s="84"/>
      <c r="AJ1" s="84"/>
      <c r="AL1" s="84" t="s">
        <v>90</v>
      </c>
      <c r="AM1" s="84"/>
      <c r="AN1" s="84"/>
      <c r="AO1" s="84"/>
      <c r="AP1" s="84"/>
      <c r="AQ1" s="84"/>
      <c r="AS1" s="84" t="s">
        <v>91</v>
      </c>
      <c r="AT1" s="84"/>
      <c r="AU1" s="84"/>
      <c r="AV1" s="84"/>
      <c r="AW1" s="84"/>
      <c r="AX1" s="84"/>
      <c r="AZ1" s="84" t="s">
        <v>93</v>
      </c>
      <c r="BA1" s="84"/>
      <c r="BB1" s="84"/>
      <c r="BC1" s="84"/>
      <c r="BD1" s="84"/>
      <c r="BE1" s="84"/>
      <c r="BG1" s="84" t="s">
        <v>98</v>
      </c>
      <c r="BH1" s="84"/>
      <c r="BI1" s="96"/>
      <c r="BJ1" s="96"/>
      <c r="BK1" s="96"/>
      <c r="BL1" s="96"/>
      <c r="BM1" s="96"/>
      <c r="BN1" s="96"/>
      <c r="BO1" s="96"/>
      <c r="BP1" s="96"/>
    </row>
    <row r="2" spans="1:71" ht="15" customHeight="1" x14ac:dyDescent="0.25">
      <c r="A2" s="100" t="s">
        <v>0</v>
      </c>
      <c r="B2" s="103" t="s">
        <v>1</v>
      </c>
      <c r="C2" s="104"/>
      <c r="D2" s="104"/>
      <c r="E2" s="104"/>
      <c r="F2" s="104"/>
      <c r="G2" s="104"/>
      <c r="H2" s="104"/>
      <c r="I2" s="104"/>
      <c r="J2" s="105"/>
      <c r="K2" s="56"/>
      <c r="L2" s="85" t="s">
        <v>20</v>
      </c>
      <c r="M2" s="85"/>
      <c r="N2" s="97"/>
      <c r="O2" s="98"/>
      <c r="P2" s="98"/>
      <c r="Q2" s="98"/>
      <c r="R2" s="98"/>
      <c r="S2" s="98"/>
      <c r="T2" s="98"/>
      <c r="U2" s="98"/>
      <c r="V2" s="99"/>
      <c r="X2" s="85" t="s">
        <v>39</v>
      </c>
      <c r="Y2" s="85"/>
      <c r="Z2" s="86"/>
      <c r="AA2" s="87"/>
      <c r="AB2" s="86" t="s">
        <v>40</v>
      </c>
      <c r="AC2" s="86" t="s">
        <v>41</v>
      </c>
      <c r="AE2" s="85" t="s">
        <v>39</v>
      </c>
      <c r="AF2" s="85"/>
      <c r="AG2" s="86"/>
      <c r="AH2" s="87"/>
      <c r="AI2" s="86" t="s">
        <v>40</v>
      </c>
      <c r="AJ2" s="86" t="s">
        <v>41</v>
      </c>
      <c r="AL2" s="85" t="s">
        <v>39</v>
      </c>
      <c r="AM2" s="85"/>
      <c r="AN2" s="86"/>
      <c r="AO2" s="87"/>
      <c r="AP2" s="86" t="s">
        <v>40</v>
      </c>
      <c r="AQ2" s="86" t="s">
        <v>41</v>
      </c>
      <c r="AS2" s="85" t="s">
        <v>39</v>
      </c>
      <c r="AT2" s="85"/>
      <c r="AU2" s="86"/>
      <c r="AV2" s="87"/>
      <c r="AW2" s="86" t="s">
        <v>40</v>
      </c>
      <c r="AX2" s="86" t="s">
        <v>41</v>
      </c>
      <c r="AZ2" s="85" t="s">
        <v>39</v>
      </c>
      <c r="BA2" s="85"/>
      <c r="BB2" s="86"/>
      <c r="BC2" s="87"/>
      <c r="BD2" s="86" t="s">
        <v>40</v>
      </c>
      <c r="BE2" s="86" t="s">
        <v>41</v>
      </c>
      <c r="BG2" s="85" t="s">
        <v>39</v>
      </c>
      <c r="BH2" s="85"/>
      <c r="BI2" s="93">
        <v>2010</v>
      </c>
      <c r="BJ2" s="79">
        <v>2011</v>
      </c>
      <c r="BK2" s="79">
        <v>2012</v>
      </c>
      <c r="BL2" s="79">
        <v>2013</v>
      </c>
      <c r="BM2" s="79">
        <v>2014</v>
      </c>
      <c r="BN2" s="93">
        <v>2015</v>
      </c>
      <c r="BO2" s="93">
        <v>2016</v>
      </c>
      <c r="BP2" s="93">
        <v>2017</v>
      </c>
      <c r="BQ2" s="93">
        <v>2018</v>
      </c>
      <c r="BR2" s="94" t="s">
        <v>47</v>
      </c>
      <c r="BS2" s="86" t="s">
        <v>41</v>
      </c>
    </row>
    <row r="3" spans="1:71" ht="15" customHeight="1" x14ac:dyDescent="0.25">
      <c r="A3" s="100"/>
      <c r="B3" s="103" t="s">
        <v>36</v>
      </c>
      <c r="C3" s="104"/>
      <c r="D3" s="104"/>
      <c r="E3" s="104"/>
      <c r="F3" s="104"/>
      <c r="G3" s="104"/>
      <c r="H3" s="104"/>
      <c r="I3" s="104"/>
      <c r="J3" s="105"/>
      <c r="K3" s="56"/>
      <c r="L3" s="85"/>
      <c r="M3" s="85"/>
      <c r="N3" s="97"/>
      <c r="O3" s="98"/>
      <c r="P3" s="98"/>
      <c r="Q3" s="98"/>
      <c r="R3" s="98"/>
      <c r="S3" s="98"/>
      <c r="T3" s="98"/>
      <c r="U3" s="98"/>
      <c r="V3" s="99"/>
      <c r="X3" s="85"/>
      <c r="Y3" s="85"/>
      <c r="Z3" s="86"/>
      <c r="AA3" s="87"/>
      <c r="AB3" s="86"/>
      <c r="AC3" s="86"/>
      <c r="AE3" s="85"/>
      <c r="AF3" s="85"/>
      <c r="AG3" s="86"/>
      <c r="AH3" s="87"/>
      <c r="AI3" s="86"/>
      <c r="AJ3" s="86"/>
      <c r="AL3" s="85"/>
      <c r="AM3" s="85"/>
      <c r="AN3" s="86"/>
      <c r="AO3" s="87"/>
      <c r="AP3" s="86"/>
      <c r="AQ3" s="86"/>
      <c r="AS3" s="85"/>
      <c r="AT3" s="85"/>
      <c r="AU3" s="86"/>
      <c r="AV3" s="87"/>
      <c r="AW3" s="86"/>
      <c r="AX3" s="86"/>
      <c r="AZ3" s="85"/>
      <c r="BA3" s="85"/>
      <c r="BB3" s="86"/>
      <c r="BC3" s="87"/>
      <c r="BD3" s="86"/>
      <c r="BE3" s="86"/>
      <c r="BG3" s="85"/>
      <c r="BH3" s="85"/>
      <c r="BI3" s="93"/>
      <c r="BJ3" s="80"/>
      <c r="BK3" s="80"/>
      <c r="BL3" s="80"/>
      <c r="BM3" s="80"/>
      <c r="BN3" s="93"/>
      <c r="BO3" s="93"/>
      <c r="BP3" s="93"/>
      <c r="BQ3" s="93"/>
      <c r="BR3" s="94"/>
      <c r="BS3" s="86"/>
    </row>
    <row r="4" spans="1:71" x14ac:dyDescent="0.25">
      <c r="A4" s="100"/>
      <c r="B4" s="57">
        <v>2010</v>
      </c>
      <c r="C4" s="57">
        <v>2011</v>
      </c>
      <c r="D4" s="57">
        <v>2012</v>
      </c>
      <c r="E4" s="57">
        <v>2013</v>
      </c>
      <c r="F4" s="57">
        <v>2014</v>
      </c>
      <c r="G4" s="57">
        <v>2015</v>
      </c>
      <c r="H4" s="57">
        <v>2016</v>
      </c>
      <c r="I4" s="57">
        <v>2017</v>
      </c>
      <c r="J4" s="57">
        <v>2018</v>
      </c>
      <c r="K4" s="56"/>
      <c r="L4" s="85"/>
      <c r="M4" s="85"/>
      <c r="N4" s="40">
        <v>2010</v>
      </c>
      <c r="O4" s="40">
        <v>2011</v>
      </c>
      <c r="P4" s="40">
        <v>2012</v>
      </c>
      <c r="Q4" s="40">
        <v>2013</v>
      </c>
      <c r="R4" s="40">
        <v>2014</v>
      </c>
      <c r="S4" s="40">
        <v>2015</v>
      </c>
      <c r="T4" s="40">
        <v>2016</v>
      </c>
      <c r="U4" s="40">
        <v>2017</v>
      </c>
      <c r="V4" s="40" t="s">
        <v>21</v>
      </c>
      <c r="X4" s="85"/>
      <c r="Y4" s="85"/>
      <c r="Z4" s="86"/>
      <c r="AA4" s="87"/>
      <c r="AB4" s="86"/>
      <c r="AC4" s="86"/>
      <c r="AE4" s="85"/>
      <c r="AF4" s="85"/>
      <c r="AG4" s="86"/>
      <c r="AH4" s="87"/>
      <c r="AI4" s="86"/>
      <c r="AJ4" s="86"/>
      <c r="AL4" s="85"/>
      <c r="AM4" s="85"/>
      <c r="AN4" s="86"/>
      <c r="AO4" s="87"/>
      <c r="AP4" s="86"/>
      <c r="AQ4" s="86"/>
      <c r="AS4" s="85"/>
      <c r="AT4" s="85"/>
      <c r="AU4" s="86"/>
      <c r="AV4" s="87"/>
      <c r="AW4" s="86"/>
      <c r="AX4" s="86"/>
      <c r="AZ4" s="85"/>
      <c r="BA4" s="85"/>
      <c r="BB4" s="86"/>
      <c r="BC4" s="87"/>
      <c r="BD4" s="86"/>
      <c r="BE4" s="86"/>
      <c r="BG4" s="85"/>
      <c r="BH4" s="85"/>
      <c r="BI4" s="93"/>
      <c r="BJ4" s="81"/>
      <c r="BK4" s="81"/>
      <c r="BL4" s="81"/>
      <c r="BM4" s="81"/>
      <c r="BN4" s="93"/>
      <c r="BO4" s="93"/>
      <c r="BP4" s="93"/>
      <c r="BQ4" s="93"/>
      <c r="BR4" s="94"/>
      <c r="BS4" s="86"/>
    </row>
    <row r="5" spans="1:71" ht="29.1" customHeight="1" x14ac:dyDescent="0.25">
      <c r="A5" s="58" t="s">
        <v>2</v>
      </c>
      <c r="B5" s="38">
        <v>579910.28084696748</v>
      </c>
      <c r="C5" s="38">
        <v>585054.1308826278</v>
      </c>
      <c r="D5" s="38">
        <v>593000.4321849565</v>
      </c>
      <c r="E5" s="38">
        <v>602103.19911049679</v>
      </c>
      <c r="F5" s="38">
        <v>616147.99216771661</v>
      </c>
      <c r="G5" s="38">
        <v>618252.72999829904</v>
      </c>
      <c r="H5" s="38">
        <v>641267.38824974885</v>
      </c>
      <c r="I5" s="38">
        <v>645764.76612569322</v>
      </c>
      <c r="J5" s="39">
        <v>644767.10929999989</v>
      </c>
      <c r="K5" s="59"/>
      <c r="L5" s="88" t="s">
        <v>106</v>
      </c>
      <c r="M5" s="88"/>
      <c r="N5" s="47">
        <v>89088260.215685561</v>
      </c>
      <c r="O5" s="47">
        <v>88386512.394649833</v>
      </c>
      <c r="P5" s="47">
        <v>88409460.012132943</v>
      </c>
      <c r="Q5" s="47">
        <v>92390134.868878543</v>
      </c>
      <c r="R5" s="47">
        <v>92653584.235239625</v>
      </c>
      <c r="S5" s="47">
        <v>92802798.97157374</v>
      </c>
      <c r="T5" s="47">
        <v>98096580.311415255</v>
      </c>
      <c r="U5" s="47">
        <v>99669370.027093261</v>
      </c>
      <c r="V5" s="47">
        <v>101777202.7601971</v>
      </c>
      <c r="X5" s="88" t="s">
        <v>38</v>
      </c>
      <c r="Y5" s="88"/>
      <c r="Z5" s="60">
        <f>B5/$B$22</f>
        <v>6.2412891279075823E-2</v>
      </c>
      <c r="AA5" s="61">
        <f>N5/$N$22</f>
        <v>9.8257041310430546E-2</v>
      </c>
      <c r="AB5" s="62">
        <f>Z5/AA5</f>
        <v>0.63520018969317715</v>
      </c>
      <c r="AC5" s="63" t="s">
        <v>43</v>
      </c>
      <c r="AE5" s="88" t="s">
        <v>106</v>
      </c>
      <c r="AF5" s="88"/>
      <c r="AG5" s="64">
        <f>C5/$C$22</f>
        <v>5.9955915784725325E-2</v>
      </c>
      <c r="AH5" s="61">
        <f>O5/$O$22</f>
        <v>9.1533236403144966E-2</v>
      </c>
      <c r="AI5" s="65">
        <f>AG5/AH5</f>
        <v>0.65501798189084148</v>
      </c>
      <c r="AJ5" s="63" t="s">
        <v>43</v>
      </c>
      <c r="AL5" s="88" t="s">
        <v>106</v>
      </c>
      <c r="AM5" s="88"/>
      <c r="AN5" s="64">
        <f>D5/$D$22</f>
        <v>5.7436110698500201E-2</v>
      </c>
      <c r="AO5" s="61">
        <f>P5/$P$22</f>
        <v>8.5967155517429603E-2</v>
      </c>
      <c r="AP5" s="65">
        <f>AN5/AO5</f>
        <v>0.66811691456808975</v>
      </c>
      <c r="AQ5" s="66" t="s">
        <v>43</v>
      </c>
      <c r="AS5" s="95" t="s">
        <v>107</v>
      </c>
      <c r="AT5" s="95"/>
      <c r="AU5" s="67">
        <f>E5/$E$22</f>
        <v>5.4927048603504967E-2</v>
      </c>
      <c r="AV5" s="61">
        <f>Q5/$Q$22</f>
        <v>8.44869280403963E-2</v>
      </c>
      <c r="AW5" s="62">
        <f>AU5/AV5</f>
        <v>0.65012481667273225</v>
      </c>
      <c r="AX5" s="66" t="s">
        <v>43</v>
      </c>
      <c r="AZ5" s="95" t="s">
        <v>107</v>
      </c>
      <c r="BA5" s="95"/>
      <c r="BB5" s="64">
        <f>F5/$F$22</f>
        <v>5.2945920074189426E-2</v>
      </c>
      <c r="BC5" s="61">
        <f>R5/$R$22</f>
        <v>8.0623294172185972E-2</v>
      </c>
      <c r="BD5" s="65">
        <f>BB5/BC5</f>
        <v>0.65670747663961249</v>
      </c>
      <c r="BE5" s="66" t="s">
        <v>43</v>
      </c>
      <c r="BG5" s="95" t="s">
        <v>107</v>
      </c>
      <c r="BH5" s="95"/>
      <c r="BI5" s="62">
        <f>AB5</f>
        <v>0.63520018969317715</v>
      </c>
      <c r="BJ5" s="65">
        <f>AI5</f>
        <v>0.65501798189084148</v>
      </c>
      <c r="BK5" s="65">
        <f>AP5</f>
        <v>0.66811691456808975</v>
      </c>
      <c r="BL5" s="62">
        <f>AW5</f>
        <v>0.65012481667273225</v>
      </c>
      <c r="BM5" s="65">
        <f>BD5</f>
        <v>0.65670747663961249</v>
      </c>
      <c r="BN5" s="62">
        <f>AB27</f>
        <v>0.65013604238965095</v>
      </c>
      <c r="BO5" s="62">
        <f>AI27</f>
        <v>0.63052531520331467</v>
      </c>
      <c r="BP5" s="68">
        <f>AP27</f>
        <v>0.62069551048237115</v>
      </c>
      <c r="BQ5" s="68">
        <f>AW27</f>
        <v>0.60517653158184059</v>
      </c>
      <c r="BR5" s="63">
        <f>AVERAGE(BI5:BQ5)</f>
        <v>0.64130008656907012</v>
      </c>
      <c r="BS5" s="66" t="s">
        <v>48</v>
      </c>
    </row>
    <row r="6" spans="1:71" ht="29.1" customHeight="1" x14ac:dyDescent="0.25">
      <c r="A6" s="58" t="s">
        <v>3</v>
      </c>
      <c r="B6" s="38">
        <v>1149.4567664328797</v>
      </c>
      <c r="C6" s="38">
        <v>1175.0149181552699</v>
      </c>
      <c r="D6" s="38">
        <v>1200.5730698776599</v>
      </c>
      <c r="E6" s="38">
        <v>1226.1312216000497</v>
      </c>
      <c r="F6" s="38">
        <v>1252.6893733224397</v>
      </c>
      <c r="G6" s="38">
        <v>1278.0475250448301</v>
      </c>
      <c r="H6" s="38">
        <v>1273.9192143062201</v>
      </c>
      <c r="I6" s="38">
        <v>1246.80922508652</v>
      </c>
      <c r="J6" s="38">
        <v>1279</v>
      </c>
      <c r="K6" s="59"/>
      <c r="L6" s="77" t="s">
        <v>22</v>
      </c>
      <c r="M6" s="78"/>
      <c r="N6" s="47">
        <v>30126931.675144792</v>
      </c>
      <c r="O6" s="47">
        <v>29105485.79800256</v>
      </c>
      <c r="P6" s="47">
        <v>27213582.306831434</v>
      </c>
      <c r="Q6" s="47">
        <v>26872467.194197945</v>
      </c>
      <c r="R6" s="47">
        <v>27291421.363239862</v>
      </c>
      <c r="S6" s="47">
        <v>27403820.15257581</v>
      </c>
      <c r="T6" s="47">
        <v>27138684.60031661</v>
      </c>
      <c r="U6" s="47">
        <v>26589926.881933328</v>
      </c>
      <c r="V6" s="47">
        <v>25496225.868821919</v>
      </c>
      <c r="X6" s="77" t="s">
        <v>22</v>
      </c>
      <c r="Y6" s="78"/>
      <c r="Z6" s="60">
        <f t="shared" ref="Z6:Z21" si="0">B6/$B$22</f>
        <v>1.2371037824781224E-4</v>
      </c>
      <c r="AA6" s="61">
        <f t="shared" ref="AA6:AA21" si="1">N6/$N$22</f>
        <v>3.3227533717624755E-2</v>
      </c>
      <c r="AB6" s="62">
        <f t="shared" ref="AB6:AB21" si="2">Z6/AA6</f>
        <v>3.7231285144161334E-3</v>
      </c>
      <c r="AC6" s="63" t="s">
        <v>43</v>
      </c>
      <c r="AE6" s="77" t="s">
        <v>22</v>
      </c>
      <c r="AF6" s="78"/>
      <c r="AG6" s="64">
        <f t="shared" ref="AG6:AG21" si="3">C6/$C$22</f>
        <v>1.2041466209704726E-4</v>
      </c>
      <c r="AH6" s="61">
        <f t="shared" ref="AH6:AH21" si="4">O6/$O$22</f>
        <v>3.0141695152327445E-2</v>
      </c>
      <c r="AI6" s="65">
        <f t="shared" ref="AI6:AI21" si="5">AG6/AH6</f>
        <v>3.9949532197345317E-3</v>
      </c>
      <c r="AJ6" s="63" t="s">
        <v>43</v>
      </c>
      <c r="AL6" s="77" t="s">
        <v>22</v>
      </c>
      <c r="AM6" s="78"/>
      <c r="AN6" s="64">
        <f t="shared" ref="AN6:AN21" si="6">D6/$D$22</f>
        <v>1.1628363825816585E-4</v>
      </c>
      <c r="AO6" s="61">
        <f t="shared" ref="AO6:AO21" si="7">P6/$P$22</f>
        <v>2.6461809200471181E-2</v>
      </c>
      <c r="AP6" s="65">
        <f t="shared" ref="AP6:AP21" si="8">AN6/AO6</f>
        <v>4.3943948570264535E-3</v>
      </c>
      <c r="AQ6" s="66" t="s">
        <v>43</v>
      </c>
      <c r="AS6" s="91" t="s">
        <v>22</v>
      </c>
      <c r="AT6" s="92"/>
      <c r="AU6" s="67">
        <f t="shared" ref="AU6:AU21" si="9">E6/$E$22</f>
        <v>1.1185419592952756E-4</v>
      </c>
      <c r="AV6" s="61">
        <f t="shared" ref="AV6:AV21" si="10">Q6/$Q$22</f>
        <v>2.4573751356963144E-2</v>
      </c>
      <c r="AW6" s="62">
        <f t="shared" ref="AW6:AW21" si="11">AU6/AV6</f>
        <v>4.5517753600055402E-3</v>
      </c>
      <c r="AX6" s="66" t="s">
        <v>43</v>
      </c>
      <c r="AZ6" s="91" t="s">
        <v>22</v>
      </c>
      <c r="BA6" s="92"/>
      <c r="BB6" s="64">
        <f t="shared" ref="BB6:BB21" si="12">F6/$F$22</f>
        <v>1.0764425475829936E-4</v>
      </c>
      <c r="BC6" s="61">
        <f t="shared" ref="BC6:BC21" si="13">R6/$R$22</f>
        <v>2.3747859417495718E-2</v>
      </c>
      <c r="BD6" s="65">
        <f t="shared" ref="BD6:BD21" si="14">BB6/BC6</f>
        <v>4.532798214183246E-3</v>
      </c>
      <c r="BE6" s="66" t="s">
        <v>43</v>
      </c>
      <c r="BG6" s="91" t="s">
        <v>22</v>
      </c>
      <c r="BH6" s="92"/>
      <c r="BI6" s="62">
        <f t="shared" ref="BI6:BI21" si="15">AB6</f>
        <v>3.7231285144161334E-3</v>
      </c>
      <c r="BJ6" s="65">
        <f t="shared" ref="BJ6:BJ21" si="16">AI6</f>
        <v>3.9949532197345317E-3</v>
      </c>
      <c r="BK6" s="65">
        <f t="shared" ref="BK6:BK21" si="17">AP6</f>
        <v>4.3943948570264535E-3</v>
      </c>
      <c r="BL6" s="62">
        <f t="shared" ref="BL6:BL21" si="18">AW6</f>
        <v>4.5517753600055402E-3</v>
      </c>
      <c r="BM6" s="65">
        <f t="shared" ref="BM6:BM21" si="19">BD6</f>
        <v>4.532798214183246E-3</v>
      </c>
      <c r="BN6" s="62">
        <f t="shared" ref="BN6:BN21" si="20">AB28</f>
        <v>4.5512969330265777E-3</v>
      </c>
      <c r="BO6" s="62">
        <f t="shared" ref="BO6:BO21" si="21">AI28</f>
        <v>4.5276238166692346E-3</v>
      </c>
      <c r="BP6" s="68">
        <f t="shared" ref="BP6:BP21" si="22">AP28</f>
        <v>4.4920940007165434E-3</v>
      </c>
      <c r="BQ6" s="68">
        <f t="shared" ref="BQ6:BQ21" si="23">AW28</f>
        <v>4.7920833133318118E-3</v>
      </c>
      <c r="BR6" s="63">
        <f t="shared" ref="BR6:BR21" si="24">AVERAGE(BI6:BQ6)</f>
        <v>4.3955720254566753E-3</v>
      </c>
      <c r="BS6" s="66" t="s">
        <v>48</v>
      </c>
    </row>
    <row r="7" spans="1:71" ht="29.1" customHeight="1" x14ac:dyDescent="0.25">
      <c r="A7" s="58" t="s">
        <v>4</v>
      </c>
      <c r="B7" s="38">
        <v>1443414.7299518886</v>
      </c>
      <c r="C7" s="38">
        <v>1500675.7695621778</v>
      </c>
      <c r="D7" s="38">
        <v>1544877.587261013</v>
      </c>
      <c r="E7" s="38">
        <v>1638282.766159527</v>
      </c>
      <c r="F7" s="38">
        <v>1691003.8820709698</v>
      </c>
      <c r="G7" s="38">
        <v>1748700.5498720685</v>
      </c>
      <c r="H7" s="38">
        <v>1829583.4138635076</v>
      </c>
      <c r="I7" s="38">
        <v>1908658.3722308017</v>
      </c>
      <c r="J7" s="38">
        <v>2027233.7999999996</v>
      </c>
      <c r="K7" s="59"/>
      <c r="L7" s="77" t="s">
        <v>108</v>
      </c>
      <c r="M7" s="78"/>
      <c r="N7" s="47">
        <v>403571246.62291586</v>
      </c>
      <c r="O7" s="47">
        <v>426184947.50982803</v>
      </c>
      <c r="P7" s="47">
        <v>445675276.56166744</v>
      </c>
      <c r="Q7" s="47">
        <v>477714072.27782804</v>
      </c>
      <c r="R7" s="47">
        <v>502433623.07273453</v>
      </c>
      <c r="S7" s="47">
        <v>524466677.04233468</v>
      </c>
      <c r="T7" s="47">
        <v>549471383.77582908</v>
      </c>
      <c r="U7" s="47">
        <v>578858482.37405896</v>
      </c>
      <c r="V7" s="47">
        <v>616441684.99024892</v>
      </c>
      <c r="X7" s="77" t="s">
        <v>108</v>
      </c>
      <c r="Y7" s="78"/>
      <c r="Z7" s="60">
        <f t="shared" si="0"/>
        <v>0.15534762804951383</v>
      </c>
      <c r="AA7" s="61">
        <f t="shared" si="1"/>
        <v>0.44510597193307921</v>
      </c>
      <c r="AB7" s="62">
        <f t="shared" si="2"/>
        <v>0.34901267977790695</v>
      </c>
      <c r="AC7" s="63" t="s">
        <v>43</v>
      </c>
      <c r="AE7" s="77" t="s">
        <v>108</v>
      </c>
      <c r="AF7" s="78"/>
      <c r="AG7" s="64">
        <f t="shared" si="3"/>
        <v>0.15378814593499257</v>
      </c>
      <c r="AH7" s="61">
        <f t="shared" si="4"/>
        <v>0.44135792322811862</v>
      </c>
      <c r="AI7" s="65">
        <f t="shared" si="5"/>
        <v>0.34844315201181103</v>
      </c>
      <c r="AJ7" s="63" t="s">
        <v>43</v>
      </c>
      <c r="AL7" s="77" t="s">
        <v>108</v>
      </c>
      <c r="AM7" s="78"/>
      <c r="AN7" s="64">
        <f t="shared" si="6"/>
        <v>0.14963186416343127</v>
      </c>
      <c r="AO7" s="61">
        <f t="shared" si="7"/>
        <v>0.43336353151792056</v>
      </c>
      <c r="AP7" s="65">
        <f t="shared" si="8"/>
        <v>0.34528023998540741</v>
      </c>
      <c r="AQ7" s="66" t="s">
        <v>43</v>
      </c>
      <c r="AS7" s="91" t="s">
        <v>109</v>
      </c>
      <c r="AT7" s="92"/>
      <c r="AU7" s="67">
        <f t="shared" si="9"/>
        <v>0.149452846714762</v>
      </c>
      <c r="AV7" s="61">
        <f t="shared" si="10"/>
        <v>0.43684961068302253</v>
      </c>
      <c r="AW7" s="62">
        <f t="shared" si="11"/>
        <v>0.34211509649989086</v>
      </c>
      <c r="AX7" s="66" t="s">
        <v>43</v>
      </c>
      <c r="AZ7" s="91" t="s">
        <v>109</v>
      </c>
      <c r="BA7" s="92"/>
      <c r="BB7" s="64">
        <f t="shared" si="12"/>
        <v>0.14530885034662727</v>
      </c>
      <c r="BC7" s="61">
        <f t="shared" si="13"/>
        <v>0.43719683517201297</v>
      </c>
      <c r="BD7" s="65">
        <f t="shared" si="14"/>
        <v>0.33236482667916895</v>
      </c>
      <c r="BE7" s="66" t="s">
        <v>43</v>
      </c>
      <c r="BG7" s="91" t="s">
        <v>109</v>
      </c>
      <c r="BH7" s="92"/>
      <c r="BI7" s="62">
        <f t="shared" si="15"/>
        <v>0.34901267977790695</v>
      </c>
      <c r="BJ7" s="65">
        <f t="shared" si="16"/>
        <v>0.34844315201181103</v>
      </c>
      <c r="BK7" s="65">
        <f t="shared" si="17"/>
        <v>0.34528023998540741</v>
      </c>
      <c r="BL7" s="62">
        <f t="shared" si="18"/>
        <v>0.34211509649989086</v>
      </c>
      <c r="BM7" s="65">
        <f t="shared" si="19"/>
        <v>0.33236482667916895</v>
      </c>
      <c r="BN7" s="62">
        <f t="shared" si="20"/>
        <v>0.32538447095993167</v>
      </c>
      <c r="BO7" s="62">
        <f t="shared" si="21"/>
        <v>0.3211621647260316</v>
      </c>
      <c r="BP7" s="68">
        <f t="shared" si="22"/>
        <v>0.31587973994550955</v>
      </c>
      <c r="BQ7" s="68">
        <f t="shared" si="23"/>
        <v>0.31415324713096349</v>
      </c>
      <c r="BR7" s="63">
        <f t="shared" si="24"/>
        <v>0.33264395752406906</v>
      </c>
      <c r="BS7" s="66" t="s">
        <v>48</v>
      </c>
    </row>
    <row r="8" spans="1:71" ht="29.1" customHeight="1" x14ac:dyDescent="0.25">
      <c r="A8" s="58" t="s">
        <v>5</v>
      </c>
      <c r="B8" s="38">
        <v>1007.0111924987377</v>
      </c>
      <c r="C8" s="38">
        <v>1065.6147277790001</v>
      </c>
      <c r="D8" s="38">
        <v>1128.2182630592602</v>
      </c>
      <c r="E8" s="38">
        <v>1191.1551316728503</v>
      </c>
      <c r="F8" s="38">
        <v>1277.3465610933092</v>
      </c>
      <c r="G8" s="38">
        <v>1321.4661082386344</v>
      </c>
      <c r="H8" s="38">
        <v>1406.83847996181</v>
      </c>
      <c r="I8" s="38">
        <v>1455.01156068</v>
      </c>
      <c r="J8" s="38">
        <v>1520.9</v>
      </c>
      <c r="K8" s="59"/>
      <c r="L8" s="77" t="s">
        <v>110</v>
      </c>
      <c r="M8" s="77"/>
      <c r="N8" s="47">
        <v>5334624.22641721</v>
      </c>
      <c r="O8" s="47">
        <v>5126004.8632894028</v>
      </c>
      <c r="P8" s="47">
        <v>5571250.1161980275</v>
      </c>
      <c r="Q8" s="47">
        <v>6025231.9829667602</v>
      </c>
      <c r="R8" s="47">
        <v>6373286.0266030738</v>
      </c>
      <c r="S8" s="47">
        <v>5939653.3562804265</v>
      </c>
      <c r="T8" s="47">
        <v>6139545.2501353696</v>
      </c>
      <c r="U8" s="47">
        <v>5438106.3788475189</v>
      </c>
      <c r="V8" s="47">
        <v>5438947.9258345123</v>
      </c>
      <c r="X8" s="77" t="s">
        <v>110</v>
      </c>
      <c r="Y8" s="77"/>
      <c r="Z8" s="60">
        <f t="shared" si="0"/>
        <v>1.0837966173395333E-4</v>
      </c>
      <c r="AA8" s="61">
        <f t="shared" si="1"/>
        <v>5.8836528148790918E-3</v>
      </c>
      <c r="AB8" s="62">
        <f t="shared" si="2"/>
        <v>1.8420471965965333E-2</v>
      </c>
      <c r="AC8" s="63" t="s">
        <v>43</v>
      </c>
      <c r="AE8" s="77" t="s">
        <v>110</v>
      </c>
      <c r="AF8" s="77"/>
      <c r="AG8" s="64">
        <f t="shared" si="3"/>
        <v>1.0920341128314874E-4</v>
      </c>
      <c r="AH8" s="61">
        <f t="shared" si="4"/>
        <v>5.3085001573559207E-3</v>
      </c>
      <c r="AI8" s="65">
        <f t="shared" si="5"/>
        <v>2.0571424704928561E-2</v>
      </c>
      <c r="AJ8" s="63" t="s">
        <v>43</v>
      </c>
      <c r="AL8" s="77" t="s">
        <v>110</v>
      </c>
      <c r="AM8" s="77"/>
      <c r="AN8" s="64">
        <f t="shared" si="6"/>
        <v>1.0927558485982698E-4</v>
      </c>
      <c r="AO8" s="61">
        <f t="shared" si="7"/>
        <v>5.4173447626528343E-3</v>
      </c>
      <c r="AP8" s="65">
        <f t="shared" si="8"/>
        <v>2.0171428928277314E-2</v>
      </c>
      <c r="AQ8" s="66" t="s">
        <v>43</v>
      </c>
      <c r="AS8" s="91" t="s">
        <v>111</v>
      </c>
      <c r="AT8" s="91"/>
      <c r="AU8" s="67">
        <f t="shared" si="9"/>
        <v>1.0866349142201126E-4</v>
      </c>
      <c r="AV8" s="61">
        <f t="shared" si="10"/>
        <v>5.5098235509025185E-3</v>
      </c>
      <c r="AW8" s="62">
        <f t="shared" si="11"/>
        <v>1.9721773377699547E-2</v>
      </c>
      <c r="AX8" s="66" t="s">
        <v>43</v>
      </c>
      <c r="AZ8" s="91" t="s">
        <v>111</v>
      </c>
      <c r="BA8" s="91"/>
      <c r="BB8" s="64">
        <f t="shared" si="12"/>
        <v>1.0976305983364786E-4</v>
      </c>
      <c r="BC8" s="61">
        <f t="shared" si="13"/>
        <v>5.5457683413705555E-3</v>
      </c>
      <c r="BD8" s="65">
        <f t="shared" si="14"/>
        <v>1.9792218693094835E-2</v>
      </c>
      <c r="BE8" s="66" t="s">
        <v>43</v>
      </c>
      <c r="BG8" s="91" t="s">
        <v>111</v>
      </c>
      <c r="BH8" s="91"/>
      <c r="BI8" s="62">
        <f t="shared" si="15"/>
        <v>1.8420471965965333E-2</v>
      </c>
      <c r="BJ8" s="65">
        <f t="shared" si="16"/>
        <v>2.0571424704928561E-2</v>
      </c>
      <c r="BK8" s="65">
        <f t="shared" si="17"/>
        <v>2.0171428928277314E-2</v>
      </c>
      <c r="BL8" s="62">
        <f t="shared" si="18"/>
        <v>1.9721773377699547E-2</v>
      </c>
      <c r="BM8" s="65">
        <f t="shared" si="19"/>
        <v>1.9792218693094835E-2</v>
      </c>
      <c r="BN8" s="62">
        <f t="shared" si="20"/>
        <v>2.1711718758239629E-2</v>
      </c>
      <c r="BO8" s="62">
        <f t="shared" si="21"/>
        <v>2.2101679435781615E-2</v>
      </c>
      <c r="BP8" s="68">
        <f t="shared" si="22"/>
        <v>2.5632131171467173E-2</v>
      </c>
      <c r="BQ8" s="68">
        <f t="shared" si="23"/>
        <v>2.6712557648977817E-2</v>
      </c>
      <c r="BR8" s="63">
        <f t="shared" si="24"/>
        <v>2.16483782982702E-2</v>
      </c>
      <c r="BS8" s="66" t="s">
        <v>48</v>
      </c>
    </row>
    <row r="9" spans="1:71" ht="29.1" customHeight="1" x14ac:dyDescent="0.25">
      <c r="A9" s="58" t="s">
        <v>6</v>
      </c>
      <c r="B9" s="38">
        <v>35839.947696174801</v>
      </c>
      <c r="C9" s="38">
        <v>37755.732043736411</v>
      </c>
      <c r="D9" s="38">
        <v>39765.444352316663</v>
      </c>
      <c r="E9" s="38">
        <v>41900.393942255207</v>
      </c>
      <c r="F9" s="38">
        <v>43144.926153382134</v>
      </c>
      <c r="G9" s="38">
        <v>44807.674481453098</v>
      </c>
      <c r="H9" s="38">
        <v>46634.497104759197</v>
      </c>
      <c r="I9" s="38">
        <v>49363.755942614604</v>
      </c>
      <c r="J9" s="38">
        <v>51473.9</v>
      </c>
      <c r="K9" s="59"/>
      <c r="L9" s="82" t="s">
        <v>112</v>
      </c>
      <c r="M9" s="82"/>
      <c r="N9" s="47">
        <v>702596.05688743689</v>
      </c>
      <c r="O9" s="47">
        <v>741338.75075375405</v>
      </c>
      <c r="P9" s="47">
        <v>794326.67121237901</v>
      </c>
      <c r="Q9" s="47">
        <v>845969.55405308912</v>
      </c>
      <c r="R9" s="47">
        <v>896263.78757837892</v>
      </c>
      <c r="S9" s="47">
        <v>948977.83562732372</v>
      </c>
      <c r="T9" s="47">
        <v>1009018.454029187</v>
      </c>
      <c r="U9" s="47">
        <v>1080964.6321283481</v>
      </c>
      <c r="V9" s="47">
        <v>1134533.1948397569</v>
      </c>
      <c r="X9" s="82" t="s">
        <v>112</v>
      </c>
      <c r="Y9" s="82"/>
      <c r="Z9" s="60">
        <f t="shared" si="0"/>
        <v>3.8572772942430567E-3</v>
      </c>
      <c r="AA9" s="61">
        <f t="shared" si="1"/>
        <v>7.7490580261639977E-4</v>
      </c>
      <c r="AB9" s="62">
        <f t="shared" si="2"/>
        <v>4.9777370116720077</v>
      </c>
      <c r="AC9" s="63" t="s">
        <v>42</v>
      </c>
      <c r="AE9" s="82" t="s">
        <v>112</v>
      </c>
      <c r="AF9" s="82"/>
      <c r="AG9" s="64">
        <f t="shared" si="3"/>
        <v>3.8691795704268771E-3</v>
      </c>
      <c r="AH9" s="61">
        <f t="shared" si="4"/>
        <v>7.6773178722756147E-4</v>
      </c>
      <c r="AI9" s="65">
        <f t="shared" si="5"/>
        <v>5.0397542928361556</v>
      </c>
      <c r="AJ9" s="63" t="s">
        <v>42</v>
      </c>
      <c r="AL9" s="82" t="s">
        <v>112</v>
      </c>
      <c r="AM9" s="82"/>
      <c r="AN9" s="64">
        <f t="shared" si="6"/>
        <v>3.8515527811324424E-3</v>
      </c>
      <c r="AO9" s="61">
        <f t="shared" si="7"/>
        <v>7.7238345835825117E-4</v>
      </c>
      <c r="AP9" s="65">
        <f t="shared" si="8"/>
        <v>4.9865811333131811</v>
      </c>
      <c r="AQ9" s="66" t="s">
        <v>42</v>
      </c>
      <c r="AS9" s="89" t="s">
        <v>113</v>
      </c>
      <c r="AT9" s="89"/>
      <c r="AU9" s="67">
        <f t="shared" si="9"/>
        <v>3.8223762603691075E-3</v>
      </c>
      <c r="AV9" s="61">
        <f t="shared" si="10"/>
        <v>7.7360390196513473E-4</v>
      </c>
      <c r="AW9" s="62">
        <f t="shared" si="11"/>
        <v>4.9409991995378748</v>
      </c>
      <c r="AX9" s="66" t="s">
        <v>42</v>
      </c>
      <c r="AZ9" s="89" t="s">
        <v>113</v>
      </c>
      <c r="BA9" s="89"/>
      <c r="BB9" s="64">
        <f t="shared" si="12"/>
        <v>3.707466129504114E-3</v>
      </c>
      <c r="BC9" s="61">
        <f t="shared" si="13"/>
        <v>7.7989145911881686E-4</v>
      </c>
      <c r="BD9" s="65">
        <f t="shared" si="14"/>
        <v>4.753823222648319</v>
      </c>
      <c r="BE9" s="66" t="s">
        <v>42</v>
      </c>
      <c r="BG9" s="89" t="s">
        <v>113</v>
      </c>
      <c r="BH9" s="89"/>
      <c r="BI9" s="62">
        <f t="shared" si="15"/>
        <v>4.9777370116720077</v>
      </c>
      <c r="BJ9" s="65">
        <f t="shared" si="16"/>
        <v>5.0397542928361556</v>
      </c>
      <c r="BK9" s="65">
        <f t="shared" si="17"/>
        <v>4.9865811333131811</v>
      </c>
      <c r="BL9" s="62">
        <f t="shared" si="18"/>
        <v>4.9409991995378748</v>
      </c>
      <c r="BM9" s="65">
        <f t="shared" si="19"/>
        <v>4.753823222648319</v>
      </c>
      <c r="BN9" s="62">
        <f t="shared" si="20"/>
        <v>4.607821118501545</v>
      </c>
      <c r="BO9" s="62">
        <f t="shared" si="21"/>
        <v>4.4578497855589898</v>
      </c>
      <c r="BP9" s="68">
        <f t="shared" si="22"/>
        <v>4.3748451312216243</v>
      </c>
      <c r="BQ9" s="68">
        <f t="shared" si="23"/>
        <v>4.3341065171185553</v>
      </c>
      <c r="BR9" s="76">
        <f t="shared" si="24"/>
        <v>4.7192797124898052</v>
      </c>
      <c r="BS9" s="76" t="s">
        <v>42</v>
      </c>
    </row>
    <row r="10" spans="1:71" ht="29.1" customHeight="1" x14ac:dyDescent="0.25">
      <c r="A10" s="58" t="s">
        <v>7</v>
      </c>
      <c r="B10" s="38">
        <v>1142180.5211965065</v>
      </c>
      <c r="C10" s="38">
        <v>1174173.1665554501</v>
      </c>
      <c r="D10" s="38">
        <v>1320216.1285733699</v>
      </c>
      <c r="E10" s="38">
        <v>1464192.4026523901</v>
      </c>
      <c r="F10" s="38">
        <v>1627333.44532004</v>
      </c>
      <c r="G10" s="38">
        <v>1790474.4879876899</v>
      </c>
      <c r="H10" s="38">
        <v>1973911.6462072099</v>
      </c>
      <c r="I10" s="38">
        <v>2138930.8581515602</v>
      </c>
      <c r="J10" s="38">
        <v>2312716.1</v>
      </c>
      <c r="K10" s="59"/>
      <c r="L10" s="77" t="s">
        <v>114</v>
      </c>
      <c r="M10" s="77"/>
      <c r="N10" s="47">
        <v>63087799.078949302</v>
      </c>
      <c r="O10" s="47">
        <v>71723223.348435104</v>
      </c>
      <c r="P10" s="47">
        <v>81197699.568344295</v>
      </c>
      <c r="Q10" s="47">
        <v>87818637.109054297</v>
      </c>
      <c r="R10" s="47">
        <v>92603491.63100788</v>
      </c>
      <c r="S10" s="47">
        <v>98555254.716036618</v>
      </c>
      <c r="T10" s="47">
        <v>103507069.45068161</v>
      </c>
      <c r="U10" s="47">
        <v>111001029.16522761</v>
      </c>
      <c r="V10" s="47">
        <v>119305155.02164635</v>
      </c>
      <c r="X10" s="77" t="s">
        <v>114</v>
      </c>
      <c r="Y10" s="77"/>
      <c r="Z10" s="60">
        <f t="shared" si="0"/>
        <v>0.12292727176072876</v>
      </c>
      <c r="AA10" s="61">
        <f t="shared" si="1"/>
        <v>6.9580666019034593E-2</v>
      </c>
      <c r="AB10" s="62">
        <f t="shared" si="2"/>
        <v>1.766687196226328</v>
      </c>
      <c r="AC10" s="63" t="s">
        <v>42</v>
      </c>
      <c r="AE10" s="77" t="s">
        <v>114</v>
      </c>
      <c r="AF10" s="77"/>
      <c r="AG10" s="64">
        <f t="shared" si="3"/>
        <v>0.12032840001399125</v>
      </c>
      <c r="AH10" s="61">
        <f t="shared" si="4"/>
        <v>7.4276703316843051E-2</v>
      </c>
      <c r="AI10" s="65">
        <f t="shared" si="5"/>
        <v>1.6200018934699472</v>
      </c>
      <c r="AJ10" s="63" t="s">
        <v>42</v>
      </c>
      <c r="AL10" s="77" t="s">
        <v>114</v>
      </c>
      <c r="AM10" s="77"/>
      <c r="AN10" s="64">
        <f t="shared" si="6"/>
        <v>0.12787187932948202</v>
      </c>
      <c r="AO10" s="61">
        <f t="shared" si="7"/>
        <v>7.8954619398098669E-2</v>
      </c>
      <c r="AP10" s="65">
        <f t="shared" si="8"/>
        <v>1.6195617217117677</v>
      </c>
      <c r="AQ10" s="66" t="s">
        <v>42</v>
      </c>
      <c r="AS10" s="91" t="s">
        <v>115</v>
      </c>
      <c r="AT10" s="91"/>
      <c r="AU10" s="67">
        <f t="shared" si="9"/>
        <v>0.13357140002607981</v>
      </c>
      <c r="AV10" s="61">
        <f t="shared" si="10"/>
        <v>8.0306483853154337E-2</v>
      </c>
      <c r="AW10" s="62">
        <f t="shared" si="11"/>
        <v>1.6632704311936239</v>
      </c>
      <c r="AX10" s="66" t="s">
        <v>42</v>
      </c>
      <c r="AZ10" s="91" t="s">
        <v>115</v>
      </c>
      <c r="BA10" s="91"/>
      <c r="BB10" s="64">
        <f t="shared" si="12"/>
        <v>0.13983761632792444</v>
      </c>
      <c r="BC10" s="61">
        <f t="shared" si="13"/>
        <v>8.0579705672073842E-2</v>
      </c>
      <c r="BD10" s="65">
        <f t="shared" si="14"/>
        <v>1.735394975218771</v>
      </c>
      <c r="BE10" s="66" t="s">
        <v>42</v>
      </c>
      <c r="BG10" s="91" t="s">
        <v>115</v>
      </c>
      <c r="BH10" s="91"/>
      <c r="BI10" s="62">
        <f t="shared" si="15"/>
        <v>1.766687196226328</v>
      </c>
      <c r="BJ10" s="65">
        <f t="shared" si="16"/>
        <v>1.6200018934699472</v>
      </c>
      <c r="BK10" s="65">
        <f t="shared" si="17"/>
        <v>1.6195617217117677</v>
      </c>
      <c r="BL10" s="62">
        <f t="shared" si="18"/>
        <v>1.6632704311936239</v>
      </c>
      <c r="BM10" s="65">
        <f t="shared" si="19"/>
        <v>1.735394975218771</v>
      </c>
      <c r="BN10" s="62">
        <f t="shared" si="20"/>
        <v>1.7729138304019283</v>
      </c>
      <c r="BO10" s="62">
        <f t="shared" si="21"/>
        <v>1.8393947311764121</v>
      </c>
      <c r="BP10" s="68">
        <f t="shared" si="22"/>
        <v>1.8460170691553772</v>
      </c>
      <c r="BQ10" s="68">
        <f t="shared" si="23"/>
        <v>1.8517946611975025</v>
      </c>
      <c r="BR10" s="76">
        <f t="shared" si="24"/>
        <v>1.746115167750184</v>
      </c>
      <c r="BS10" s="76" t="s">
        <v>42</v>
      </c>
    </row>
    <row r="11" spans="1:71" ht="29.1" customHeight="1" x14ac:dyDescent="0.25">
      <c r="A11" s="58" t="s">
        <v>8</v>
      </c>
      <c r="B11" s="38">
        <v>2157627.146028833</v>
      </c>
      <c r="C11" s="38">
        <v>2345765.5056534163</v>
      </c>
      <c r="D11" s="38">
        <v>2534342.1682521142</v>
      </c>
      <c r="E11" s="38">
        <v>2652346.7431189427</v>
      </c>
      <c r="F11" s="38">
        <v>2862497.6671384145</v>
      </c>
      <c r="G11" s="38">
        <v>3060148.5911578862</v>
      </c>
      <c r="H11" s="38">
        <v>3217511.8647125289</v>
      </c>
      <c r="I11" s="38">
        <v>3411493.1217141929</v>
      </c>
      <c r="J11" s="38">
        <v>3567875.6</v>
      </c>
      <c r="K11" s="59"/>
      <c r="L11" s="82" t="s">
        <v>116</v>
      </c>
      <c r="M11" s="83"/>
      <c r="N11" s="47">
        <v>139681171.22831982</v>
      </c>
      <c r="O11" s="47">
        <v>151107155.33567166</v>
      </c>
      <c r="P11" s="47">
        <v>168938936.00887915</v>
      </c>
      <c r="Q11" s="47">
        <v>177747518.19347084</v>
      </c>
      <c r="R11" s="47">
        <v>183634922.83025014</v>
      </c>
      <c r="S11" s="47">
        <v>190440113.16353577</v>
      </c>
      <c r="T11" s="47">
        <v>198865387.30543303</v>
      </c>
      <c r="U11" s="47">
        <v>207909713.32842439</v>
      </c>
      <c r="V11" s="47">
        <v>216613826.81046498</v>
      </c>
      <c r="X11" s="82" t="s">
        <v>116</v>
      </c>
      <c r="Y11" s="83"/>
      <c r="Z11" s="60">
        <f t="shared" si="0"/>
        <v>0.23221479758765756</v>
      </c>
      <c r="AA11" s="61">
        <f t="shared" si="1"/>
        <v>0.15405687100009025</v>
      </c>
      <c r="AB11" s="62">
        <f t="shared" si="2"/>
        <v>1.5073316501898935</v>
      </c>
      <c r="AC11" s="63" t="s">
        <v>42</v>
      </c>
      <c r="AE11" s="82" t="s">
        <v>116</v>
      </c>
      <c r="AF11" s="83"/>
      <c r="AG11" s="64">
        <f t="shared" si="3"/>
        <v>0.2403923187338117</v>
      </c>
      <c r="AH11" s="61">
        <f t="shared" si="4"/>
        <v>0.1564868507288677</v>
      </c>
      <c r="AI11" s="65">
        <f t="shared" si="5"/>
        <v>1.5361822262646228</v>
      </c>
      <c r="AJ11" s="63" t="s">
        <v>42</v>
      </c>
      <c r="AL11" s="82" t="s">
        <v>116</v>
      </c>
      <c r="AM11" s="83"/>
      <c r="AN11" s="64">
        <f t="shared" si="6"/>
        <v>0.24546821456312953</v>
      </c>
      <c r="AO11" s="61">
        <f t="shared" si="7"/>
        <v>0.16427201096841107</v>
      </c>
      <c r="AP11" s="65">
        <f t="shared" si="8"/>
        <v>1.4942789895616011</v>
      </c>
      <c r="AQ11" s="66" t="s">
        <v>42</v>
      </c>
      <c r="AS11" s="89" t="s">
        <v>117</v>
      </c>
      <c r="AT11" s="90"/>
      <c r="AU11" s="67">
        <f t="shared" si="9"/>
        <v>0.24196114335194943</v>
      </c>
      <c r="AV11" s="61">
        <f t="shared" si="10"/>
        <v>0.16254269787876854</v>
      </c>
      <c r="AW11" s="62">
        <f t="shared" si="11"/>
        <v>1.4886005124168336</v>
      </c>
      <c r="AX11" s="66" t="s">
        <v>42</v>
      </c>
      <c r="AZ11" s="89" t="s">
        <v>117</v>
      </c>
      <c r="BA11" s="90"/>
      <c r="BB11" s="64">
        <f t="shared" si="12"/>
        <v>0.24597592562731249</v>
      </c>
      <c r="BC11" s="61">
        <f t="shared" si="13"/>
        <v>0.15979146976160838</v>
      </c>
      <c r="BD11" s="65">
        <f t="shared" si="14"/>
        <v>1.5393557991192022</v>
      </c>
      <c r="BE11" s="66" t="s">
        <v>42</v>
      </c>
      <c r="BG11" s="89" t="s">
        <v>117</v>
      </c>
      <c r="BH11" s="90"/>
      <c r="BI11" s="62">
        <f t="shared" si="15"/>
        <v>1.5073316501898935</v>
      </c>
      <c r="BJ11" s="65">
        <f t="shared" si="16"/>
        <v>1.5361822262646228</v>
      </c>
      <c r="BK11" s="65">
        <f t="shared" si="17"/>
        <v>1.4942789895616011</v>
      </c>
      <c r="BL11" s="62">
        <f t="shared" si="18"/>
        <v>1.4886005124168336</v>
      </c>
      <c r="BM11" s="65">
        <f t="shared" si="19"/>
        <v>1.5393557991192022</v>
      </c>
      <c r="BN11" s="62">
        <f t="shared" si="20"/>
        <v>1.5681346798553142</v>
      </c>
      <c r="BO11" s="62">
        <f t="shared" si="21"/>
        <v>1.5605518332280461</v>
      </c>
      <c r="BP11" s="68">
        <f t="shared" si="22"/>
        <v>1.571939011608487</v>
      </c>
      <c r="BQ11" s="68">
        <f t="shared" si="23"/>
        <v>1.5734510695518589</v>
      </c>
      <c r="BR11" s="76">
        <f t="shared" si="24"/>
        <v>1.5377584190884288</v>
      </c>
      <c r="BS11" s="76" t="s">
        <v>42</v>
      </c>
    </row>
    <row r="12" spans="1:71" ht="29.1" customHeight="1" x14ac:dyDescent="0.25">
      <c r="A12" s="58" t="s">
        <v>9</v>
      </c>
      <c r="B12" s="38">
        <v>1028746.6710434338</v>
      </c>
      <c r="C12" s="38">
        <v>1049347.8692697259</v>
      </c>
      <c r="D12" s="38">
        <v>1070189.0674960206</v>
      </c>
      <c r="E12" s="38">
        <v>1090996.932388972</v>
      </c>
      <c r="F12" s="38">
        <v>1111908.1306152667</v>
      </c>
      <c r="G12" s="38">
        <v>1172819.3288415612</v>
      </c>
      <c r="H12" s="38">
        <v>1275339.4767145365</v>
      </c>
      <c r="I12" s="38">
        <v>1352490.5641869747</v>
      </c>
      <c r="J12" s="38">
        <v>1448497.4900000002</v>
      </c>
      <c r="K12" s="59"/>
      <c r="L12" s="77" t="s">
        <v>118</v>
      </c>
      <c r="M12" s="78"/>
      <c r="N12" s="47">
        <v>37337711.068227254</v>
      </c>
      <c r="O12" s="47">
        <v>41660006.83310701</v>
      </c>
      <c r="P12" s="47">
        <v>45721399.302428961</v>
      </c>
      <c r="Q12" s="47">
        <v>47965848.578015283</v>
      </c>
      <c r="R12" s="47">
        <v>51579514.097407207</v>
      </c>
      <c r="S12" s="47">
        <v>56320031.811506398</v>
      </c>
      <c r="T12" s="47">
        <v>61297384.586569428</v>
      </c>
      <c r="U12" s="47">
        <v>64258641.570706986</v>
      </c>
      <c r="V12" s="47">
        <v>67701976.392354891</v>
      </c>
      <c r="X12" s="77" t="s">
        <v>118</v>
      </c>
      <c r="Y12" s="78"/>
      <c r="Z12" s="60">
        <f t="shared" si="0"/>
        <v>0.11071894438527571</v>
      </c>
      <c r="AA12" s="61">
        <f t="shared" si="1"/>
        <v>4.1180431742473142E-2</v>
      </c>
      <c r="AB12" s="62">
        <f t="shared" si="2"/>
        <v>2.6886300046019467</v>
      </c>
      <c r="AC12" s="63" t="s">
        <v>42</v>
      </c>
      <c r="AE12" s="77" t="s">
        <v>118</v>
      </c>
      <c r="AF12" s="78"/>
      <c r="AG12" s="64">
        <f t="shared" si="3"/>
        <v>0.10753639562189235</v>
      </c>
      <c r="AH12" s="61">
        <f t="shared" si="4"/>
        <v>4.3143180454784429E-2</v>
      </c>
      <c r="AI12" s="65">
        <f t="shared" si="5"/>
        <v>2.4925467823262188</v>
      </c>
      <c r="AJ12" s="63" t="s">
        <v>42</v>
      </c>
      <c r="AL12" s="77" t="s">
        <v>118</v>
      </c>
      <c r="AM12" s="78"/>
      <c r="AN12" s="64">
        <f t="shared" si="6"/>
        <v>0.10365506399808906</v>
      </c>
      <c r="AO12" s="61">
        <f t="shared" si="7"/>
        <v>4.4458349183073814E-2</v>
      </c>
      <c r="AP12" s="65">
        <f t="shared" si="8"/>
        <v>2.3315095117736089</v>
      </c>
      <c r="AQ12" s="66" t="s">
        <v>42</v>
      </c>
      <c r="AS12" s="91" t="s">
        <v>119</v>
      </c>
      <c r="AT12" s="92"/>
      <c r="AU12" s="67">
        <f t="shared" si="9"/>
        <v>9.9526529040425388E-2</v>
      </c>
      <c r="AV12" s="61">
        <f t="shared" si="10"/>
        <v>4.3862769579876386E-2</v>
      </c>
      <c r="AW12" s="62">
        <f t="shared" si="11"/>
        <v>2.2690434278023051</v>
      </c>
      <c r="AX12" s="66" t="s">
        <v>42</v>
      </c>
      <c r="AZ12" s="91" t="s">
        <v>119</v>
      </c>
      <c r="BA12" s="92"/>
      <c r="BB12" s="64">
        <f t="shared" si="12"/>
        <v>9.5546848746968727E-2</v>
      </c>
      <c r="BC12" s="61">
        <f t="shared" si="13"/>
        <v>4.4882347214712903E-2</v>
      </c>
      <c r="BD12" s="65">
        <f t="shared" si="14"/>
        <v>2.1288291427781538</v>
      </c>
      <c r="BE12" s="66" t="s">
        <v>42</v>
      </c>
      <c r="BG12" s="91" t="s">
        <v>119</v>
      </c>
      <c r="BH12" s="92"/>
      <c r="BI12" s="62">
        <f t="shared" si="15"/>
        <v>2.6886300046019467</v>
      </c>
      <c r="BJ12" s="65">
        <f t="shared" si="16"/>
        <v>2.4925467823262188</v>
      </c>
      <c r="BK12" s="65">
        <f t="shared" si="17"/>
        <v>2.3315095117736089</v>
      </c>
      <c r="BL12" s="62">
        <f t="shared" si="18"/>
        <v>2.2690434278023051</v>
      </c>
      <c r="BM12" s="65">
        <f t="shared" si="19"/>
        <v>2.1288291427781538</v>
      </c>
      <c r="BN12" s="62">
        <f t="shared" si="20"/>
        <v>2.0322049215084528</v>
      </c>
      <c r="BO12" s="62">
        <f t="shared" si="21"/>
        <v>2.0067861724080469</v>
      </c>
      <c r="BP12" s="68">
        <f t="shared" si="22"/>
        <v>2.0163627946605756</v>
      </c>
      <c r="BQ12" s="68">
        <f t="shared" si="23"/>
        <v>2.0438363235029668</v>
      </c>
      <c r="BR12" s="76">
        <f t="shared" si="24"/>
        <v>2.2233054534846968</v>
      </c>
      <c r="BS12" s="76" t="s">
        <v>42</v>
      </c>
    </row>
    <row r="13" spans="1:71" ht="29.1" customHeight="1" x14ac:dyDescent="0.25">
      <c r="A13" s="58" t="s">
        <v>10</v>
      </c>
      <c r="B13" s="38">
        <v>447271.8419962289</v>
      </c>
      <c r="C13" s="38">
        <v>469210.07056353521</v>
      </c>
      <c r="D13" s="38">
        <v>492555.33194466622</v>
      </c>
      <c r="E13" s="38">
        <v>517699.46220744005</v>
      </c>
      <c r="F13" s="38">
        <v>544446.28921622026</v>
      </c>
      <c r="G13" s="38">
        <v>576393.11622500035</v>
      </c>
      <c r="H13" s="38">
        <v>613716.58890815685</v>
      </c>
      <c r="I13" s="38">
        <v>667538.91152496333</v>
      </c>
      <c r="J13" s="38">
        <v>724779.2</v>
      </c>
      <c r="K13" s="59"/>
      <c r="L13" s="82" t="s">
        <v>120</v>
      </c>
      <c r="M13" s="83"/>
      <c r="N13" s="47">
        <v>21672463.050891001</v>
      </c>
      <c r="O13" s="47">
        <v>23196039.410620555</v>
      </c>
      <c r="P13" s="47">
        <v>24806717.795861479</v>
      </c>
      <c r="Q13" s="47">
        <v>25985297.741794422</v>
      </c>
      <c r="R13" s="47">
        <v>27545028.809025303</v>
      </c>
      <c r="S13" s="47">
        <v>29776546.216640387</v>
      </c>
      <c r="T13" s="47">
        <v>32559353.380823523</v>
      </c>
      <c r="U13" s="47">
        <v>35285421.706142455</v>
      </c>
      <c r="V13" s="47">
        <v>38160143.175599769</v>
      </c>
      <c r="X13" s="82" t="s">
        <v>120</v>
      </c>
      <c r="Y13" s="83"/>
      <c r="Z13" s="60">
        <f t="shared" si="0"/>
        <v>4.813766847853012E-2</v>
      </c>
      <c r="AA13" s="61">
        <f t="shared" si="1"/>
        <v>2.3902948515715266E-2</v>
      </c>
      <c r="AB13" s="62">
        <f t="shared" si="2"/>
        <v>2.0138799381541346</v>
      </c>
      <c r="AC13" s="63" t="s">
        <v>42</v>
      </c>
      <c r="AE13" s="82" t="s">
        <v>120</v>
      </c>
      <c r="AF13" s="83"/>
      <c r="AG13" s="64">
        <f t="shared" si="3"/>
        <v>4.8084301932219166E-2</v>
      </c>
      <c r="AH13" s="61">
        <f t="shared" si="4"/>
        <v>2.402186149747345E-2</v>
      </c>
      <c r="AI13" s="65">
        <f t="shared" si="5"/>
        <v>2.0016892503221091</v>
      </c>
      <c r="AJ13" s="63" t="s">
        <v>42</v>
      </c>
      <c r="AL13" s="82" t="s">
        <v>120</v>
      </c>
      <c r="AM13" s="83"/>
      <c r="AN13" s="64">
        <f t="shared" si="6"/>
        <v>4.7707322010663529E-2</v>
      </c>
      <c r="AO13" s="61">
        <f t="shared" si="7"/>
        <v>2.4121434135455054E-2</v>
      </c>
      <c r="AP13" s="65">
        <f t="shared" si="8"/>
        <v>1.977797909641724</v>
      </c>
      <c r="AQ13" s="66" t="s">
        <v>42</v>
      </c>
      <c r="AS13" s="89" t="s">
        <v>121</v>
      </c>
      <c r="AT13" s="90"/>
      <c r="AU13" s="67">
        <f t="shared" si="9"/>
        <v>4.7227291874026363E-2</v>
      </c>
      <c r="AV13" s="61">
        <f t="shared" si="10"/>
        <v>2.3762471864934798E-2</v>
      </c>
      <c r="AW13" s="62">
        <f t="shared" si="11"/>
        <v>1.9874738681423769</v>
      </c>
      <c r="AX13" s="66" t="s">
        <v>42</v>
      </c>
      <c r="AZ13" s="89" t="s">
        <v>121</v>
      </c>
      <c r="BA13" s="90"/>
      <c r="BB13" s="64">
        <f t="shared" si="12"/>
        <v>4.6784555139286199E-2</v>
      </c>
      <c r="BC13" s="61">
        <f t="shared" si="13"/>
        <v>2.3968538065543523E-2</v>
      </c>
      <c r="BD13" s="65">
        <f t="shared" si="14"/>
        <v>1.9519152570486693</v>
      </c>
      <c r="BE13" s="66" t="s">
        <v>42</v>
      </c>
      <c r="BG13" s="89" t="s">
        <v>121</v>
      </c>
      <c r="BH13" s="90"/>
      <c r="BI13" s="62">
        <f t="shared" si="15"/>
        <v>2.0138799381541346</v>
      </c>
      <c r="BJ13" s="65">
        <f t="shared" si="16"/>
        <v>2.0016892503221091</v>
      </c>
      <c r="BK13" s="65">
        <f t="shared" si="17"/>
        <v>1.977797909641724</v>
      </c>
      <c r="BL13" s="62">
        <f t="shared" si="18"/>
        <v>1.9874738681423769</v>
      </c>
      <c r="BM13" s="65">
        <f t="shared" si="19"/>
        <v>1.9519152570486693</v>
      </c>
      <c r="BN13" s="62">
        <f t="shared" si="20"/>
        <v>1.8890512407450804</v>
      </c>
      <c r="BO13" s="62">
        <f t="shared" si="21"/>
        <v>1.8180646923022716</v>
      </c>
      <c r="BP13" s="68">
        <f t="shared" si="22"/>
        <v>1.812371590532535</v>
      </c>
      <c r="BQ13" s="68">
        <f t="shared" si="23"/>
        <v>1.814368256823335</v>
      </c>
      <c r="BR13" s="76">
        <f t="shared" si="24"/>
        <v>1.9185124448569155</v>
      </c>
      <c r="BS13" s="76" t="s">
        <v>42</v>
      </c>
    </row>
    <row r="14" spans="1:71" ht="29.1" customHeight="1" x14ac:dyDescent="0.25">
      <c r="A14" s="58" t="s">
        <v>11</v>
      </c>
      <c r="B14" s="38">
        <v>270316.30427319004</v>
      </c>
      <c r="C14" s="38">
        <v>292641.68838908698</v>
      </c>
      <c r="D14" s="38">
        <v>311397.07250498398</v>
      </c>
      <c r="E14" s="38">
        <v>334532.45662088098</v>
      </c>
      <c r="F14" s="38">
        <v>389072.84073677799</v>
      </c>
      <c r="G14" s="38">
        <v>440613.22485267499</v>
      </c>
      <c r="H14" s="38">
        <v>497981.18410852901</v>
      </c>
      <c r="I14" s="38">
        <v>552007.88399999996</v>
      </c>
      <c r="J14" s="38">
        <v>596843.4</v>
      </c>
      <c r="K14" s="59"/>
      <c r="L14" s="77" t="s">
        <v>122</v>
      </c>
      <c r="M14" s="78"/>
      <c r="N14" s="47">
        <v>20785122.27098437</v>
      </c>
      <c r="O14" s="47">
        <v>25378259.252943762</v>
      </c>
      <c r="P14" s="47">
        <v>28094004.53570544</v>
      </c>
      <c r="Q14" s="47">
        <v>30651836.811573006</v>
      </c>
      <c r="R14" s="47">
        <v>36005412.361608811</v>
      </c>
      <c r="S14" s="47">
        <v>41878751.584121332</v>
      </c>
      <c r="T14" s="47">
        <v>47856799.525889114</v>
      </c>
      <c r="U14" s="47">
        <v>53527156.085918769</v>
      </c>
      <c r="V14" s="47">
        <v>58420751.328360192</v>
      </c>
      <c r="X14" s="77" t="s">
        <v>122</v>
      </c>
      <c r="Y14" s="78"/>
      <c r="Z14" s="60">
        <f t="shared" si="0"/>
        <v>2.9092814296934898E-2</v>
      </c>
      <c r="AA14" s="61">
        <f t="shared" si="1"/>
        <v>2.292428444194582E-2</v>
      </c>
      <c r="AB14" s="62">
        <f t="shared" si="2"/>
        <v>1.2690827655105423</v>
      </c>
      <c r="AC14" s="63" t="s">
        <v>42</v>
      </c>
      <c r="AE14" s="77" t="s">
        <v>122</v>
      </c>
      <c r="AF14" s="78"/>
      <c r="AG14" s="64">
        <f t="shared" si="3"/>
        <v>2.9989704367502173E-2</v>
      </c>
      <c r="AH14" s="61">
        <f t="shared" si="4"/>
        <v>2.6281772419392512E-2</v>
      </c>
      <c r="AI14" s="65">
        <f t="shared" si="5"/>
        <v>1.1410837857104985</v>
      </c>
      <c r="AJ14" s="63" t="s">
        <v>42</v>
      </c>
      <c r="AL14" s="77" t="s">
        <v>122</v>
      </c>
      <c r="AM14" s="78"/>
      <c r="AN14" s="64">
        <f t="shared" si="6"/>
        <v>3.0160916850743028E-2</v>
      </c>
      <c r="AO14" s="61">
        <f t="shared" si="7"/>
        <v>2.7317909833369815E-2</v>
      </c>
      <c r="AP14" s="65">
        <f t="shared" si="8"/>
        <v>1.1040711765546709</v>
      </c>
      <c r="AQ14" s="66" t="s">
        <v>42</v>
      </c>
      <c r="AS14" s="91" t="s">
        <v>123</v>
      </c>
      <c r="AT14" s="92"/>
      <c r="AU14" s="67">
        <f t="shared" si="9"/>
        <v>3.0517825733878762E-2</v>
      </c>
      <c r="AV14" s="61">
        <f t="shared" si="10"/>
        <v>2.8029827369346855E-2</v>
      </c>
      <c r="AW14" s="62">
        <f t="shared" si="11"/>
        <v>1.0887625289926957</v>
      </c>
      <c r="AX14" s="66" t="s">
        <v>42</v>
      </c>
      <c r="AZ14" s="91" t="s">
        <v>123</v>
      </c>
      <c r="BA14" s="92"/>
      <c r="BB14" s="64">
        <f t="shared" si="12"/>
        <v>3.3433233233810443E-2</v>
      </c>
      <c r="BC14" s="61">
        <f t="shared" si="13"/>
        <v>3.1330411840848962E-2</v>
      </c>
      <c r="BD14" s="65">
        <f t="shared" si="14"/>
        <v>1.0671175790360916</v>
      </c>
      <c r="BE14" s="66" t="s">
        <v>42</v>
      </c>
      <c r="BG14" s="91" t="s">
        <v>123</v>
      </c>
      <c r="BH14" s="92"/>
      <c r="BI14" s="62">
        <f t="shared" si="15"/>
        <v>1.2690827655105423</v>
      </c>
      <c r="BJ14" s="65">
        <f t="shared" si="16"/>
        <v>1.1410837857104985</v>
      </c>
      <c r="BK14" s="65">
        <f t="shared" si="17"/>
        <v>1.1040711765546709</v>
      </c>
      <c r="BL14" s="62">
        <f t="shared" si="18"/>
        <v>1.0887625289926957</v>
      </c>
      <c r="BM14" s="65">
        <f t="shared" si="19"/>
        <v>1.0671175790360916</v>
      </c>
      <c r="BN14" s="62">
        <f t="shared" si="20"/>
        <v>1.0267461353184113</v>
      </c>
      <c r="BO14" s="62">
        <f t="shared" si="21"/>
        <v>1.0036597865317367</v>
      </c>
      <c r="BP14" s="68">
        <f t="shared" si="22"/>
        <v>0.98795481579628031</v>
      </c>
      <c r="BQ14" s="68">
        <f t="shared" si="23"/>
        <v>0.97593966884377092</v>
      </c>
      <c r="BR14" s="76">
        <f t="shared" si="24"/>
        <v>1.0738242491438552</v>
      </c>
      <c r="BS14" s="76" t="s">
        <v>42</v>
      </c>
    </row>
    <row r="15" spans="1:71" ht="29.1" customHeight="1" x14ac:dyDescent="0.25">
      <c r="A15" s="58" t="s">
        <v>12</v>
      </c>
      <c r="B15" s="38">
        <v>902640.27994970919</v>
      </c>
      <c r="C15" s="38">
        <v>971190.83475428843</v>
      </c>
      <c r="D15" s="38">
        <v>1020191.0848190725</v>
      </c>
      <c r="E15" s="38">
        <v>1140110.0553190431</v>
      </c>
      <c r="F15" s="38">
        <v>1196121.4725310323</v>
      </c>
      <c r="G15" s="38">
        <v>1273631.8846569529</v>
      </c>
      <c r="H15" s="38">
        <v>1365755.2606655131</v>
      </c>
      <c r="I15" s="38">
        <v>1418845.5386956362</v>
      </c>
      <c r="J15" s="38">
        <v>1483489.6000000003</v>
      </c>
      <c r="K15" s="59"/>
      <c r="L15" s="77" t="s">
        <v>124</v>
      </c>
      <c r="M15" s="78"/>
      <c r="N15" s="47">
        <v>20242188.194350794</v>
      </c>
      <c r="O15" s="47">
        <v>21567179.457922637</v>
      </c>
      <c r="P15" s="47">
        <v>23437318.765838969</v>
      </c>
      <c r="Q15" s="47">
        <v>26347771.855077378</v>
      </c>
      <c r="R15" s="47">
        <v>27497251.44227992</v>
      </c>
      <c r="S15" s="47">
        <v>29521633.809017252</v>
      </c>
      <c r="T15" s="47">
        <v>33030521.516817596</v>
      </c>
      <c r="U15" s="47">
        <v>34179944.737845026</v>
      </c>
      <c r="V15" s="47">
        <v>35727388.51331602</v>
      </c>
      <c r="X15" s="77" t="s">
        <v>124</v>
      </c>
      <c r="Y15" s="78"/>
      <c r="Z15" s="60">
        <f t="shared" si="0"/>
        <v>9.7146733757393716E-2</v>
      </c>
      <c r="AA15" s="61">
        <f t="shared" si="1"/>
        <v>2.2325472703255776E-2</v>
      </c>
      <c r="AB15" s="62">
        <f t="shared" si="2"/>
        <v>4.3513853009359389</v>
      </c>
      <c r="AC15" s="63" t="s">
        <v>42</v>
      </c>
      <c r="AE15" s="77" t="s">
        <v>124</v>
      </c>
      <c r="AF15" s="78"/>
      <c r="AG15" s="64">
        <f t="shared" si="3"/>
        <v>9.9526920375008696E-2</v>
      </c>
      <c r="AH15" s="61">
        <f t="shared" si="4"/>
        <v>2.2335011105049336E-2</v>
      </c>
      <c r="AI15" s="65">
        <f t="shared" si="5"/>
        <v>4.4560945104033722</v>
      </c>
      <c r="AJ15" s="63" t="s">
        <v>42</v>
      </c>
      <c r="AL15" s="77" t="s">
        <v>124</v>
      </c>
      <c r="AM15" s="78"/>
      <c r="AN15" s="64">
        <f t="shared" si="6"/>
        <v>9.8812420532967266E-2</v>
      </c>
      <c r="AO15" s="61">
        <f t="shared" si="7"/>
        <v>2.2789864647719166E-2</v>
      </c>
      <c r="AP15" s="65">
        <f t="shared" si="8"/>
        <v>4.3358055021558242</v>
      </c>
      <c r="AQ15" s="66" t="s">
        <v>42</v>
      </c>
      <c r="AS15" s="91" t="s">
        <v>125</v>
      </c>
      <c r="AT15" s="92"/>
      <c r="AU15" s="67">
        <f t="shared" si="9"/>
        <v>0.10400688871005548</v>
      </c>
      <c r="AV15" s="61">
        <f t="shared" si="10"/>
        <v>2.4093939335665369E-2</v>
      </c>
      <c r="AW15" s="62">
        <f t="shared" si="11"/>
        <v>4.316724104808296</v>
      </c>
      <c r="AX15" s="66" t="s">
        <v>42</v>
      </c>
      <c r="AZ15" s="91" t="s">
        <v>125</v>
      </c>
      <c r="BA15" s="92"/>
      <c r="BB15" s="64">
        <f t="shared" si="12"/>
        <v>0.10278334537915904</v>
      </c>
      <c r="BC15" s="61">
        <f t="shared" si="13"/>
        <v>2.3926964188767146E-2</v>
      </c>
      <c r="BD15" s="65">
        <f t="shared" si="14"/>
        <v>4.2957119243490212</v>
      </c>
      <c r="BE15" s="66" t="s">
        <v>42</v>
      </c>
      <c r="BG15" s="91" t="s">
        <v>125</v>
      </c>
      <c r="BH15" s="92"/>
      <c r="BI15" s="62">
        <f t="shared" si="15"/>
        <v>4.3513853009359389</v>
      </c>
      <c r="BJ15" s="65">
        <f t="shared" si="16"/>
        <v>4.4560945104033722</v>
      </c>
      <c r="BK15" s="65">
        <f t="shared" si="17"/>
        <v>4.3358055021558242</v>
      </c>
      <c r="BL15" s="62">
        <f t="shared" si="18"/>
        <v>4.316724104808296</v>
      </c>
      <c r="BM15" s="65">
        <f t="shared" si="19"/>
        <v>4.2957119243490212</v>
      </c>
      <c r="BN15" s="62">
        <f t="shared" si="20"/>
        <v>4.2102007994505817</v>
      </c>
      <c r="BO15" s="62">
        <f t="shared" si="21"/>
        <v>3.9881794625446281</v>
      </c>
      <c r="BP15" s="68">
        <f t="shared" si="22"/>
        <v>3.9767632297814255</v>
      </c>
      <c r="BQ15" s="68">
        <f t="shared" si="23"/>
        <v>3.9665501236757299</v>
      </c>
      <c r="BR15" s="76">
        <f t="shared" si="24"/>
        <v>4.2108238842338688</v>
      </c>
      <c r="BS15" s="76" t="s">
        <v>42</v>
      </c>
    </row>
    <row r="16" spans="1:71" ht="29.1" customHeight="1" x14ac:dyDescent="0.25">
      <c r="A16" s="58" t="s">
        <v>13</v>
      </c>
      <c r="B16" s="38">
        <v>166247.34780120896</v>
      </c>
      <c r="C16" s="38">
        <v>173182.39721025201</v>
      </c>
      <c r="D16" s="38">
        <v>180118.19640384699</v>
      </c>
      <c r="E16" s="38">
        <v>187054.92070516601</v>
      </c>
      <c r="F16" s="38">
        <v>193919.845006485</v>
      </c>
      <c r="G16" s="38">
        <v>200869.796797032</v>
      </c>
      <c r="H16" s="38">
        <v>216068.850372413</v>
      </c>
      <c r="I16" s="38">
        <v>237164.95984425201</v>
      </c>
      <c r="J16" s="38">
        <v>261440.98250000001</v>
      </c>
      <c r="K16" s="59"/>
      <c r="L16" s="77" t="s">
        <v>126</v>
      </c>
      <c r="M16" s="78"/>
      <c r="N16" s="47">
        <v>9855884.0494812913</v>
      </c>
      <c r="O16" s="47">
        <v>10992679.28082189</v>
      </c>
      <c r="P16" s="47">
        <v>11916840.585286971</v>
      </c>
      <c r="Q16" s="47">
        <v>12561546.445196269</v>
      </c>
      <c r="R16" s="47">
        <v>13121319.372548716</v>
      </c>
      <c r="S16" s="47">
        <v>13837689.479110472</v>
      </c>
      <c r="T16" s="47">
        <v>14738072.117424872</v>
      </c>
      <c r="U16" s="47">
        <v>16109923.501980513</v>
      </c>
      <c r="V16" s="47">
        <v>17663387.105636388</v>
      </c>
      <c r="X16" s="77" t="s">
        <v>126</v>
      </c>
      <c r="Y16" s="78"/>
      <c r="Z16" s="60">
        <f t="shared" si="0"/>
        <v>1.789238436779788E-2</v>
      </c>
      <c r="AA16" s="61">
        <f t="shared" si="1"/>
        <v>1.0870231429552499E-2</v>
      </c>
      <c r="AB16" s="62">
        <f t="shared" si="2"/>
        <v>1.6459984760908137</v>
      </c>
      <c r="AC16" s="63" t="s">
        <v>42</v>
      </c>
      <c r="AE16" s="77" t="s">
        <v>126</v>
      </c>
      <c r="AF16" s="78"/>
      <c r="AG16" s="64">
        <f t="shared" si="3"/>
        <v>1.7747604323159281E-2</v>
      </c>
      <c r="AH16" s="61">
        <f t="shared" si="4"/>
        <v>1.1384039080790002E-2</v>
      </c>
      <c r="AI16" s="65">
        <f t="shared" si="5"/>
        <v>1.5589901086256353</v>
      </c>
      <c r="AJ16" s="63" t="s">
        <v>42</v>
      </c>
      <c r="AL16" s="77" t="s">
        <v>126</v>
      </c>
      <c r="AM16" s="78"/>
      <c r="AN16" s="64">
        <f t="shared" si="6"/>
        <v>1.7445668006256809E-2</v>
      </c>
      <c r="AO16" s="61">
        <f t="shared" si="7"/>
        <v>1.1587638785840222E-2</v>
      </c>
      <c r="AP16" s="65">
        <f t="shared" si="8"/>
        <v>1.505541234817825</v>
      </c>
      <c r="AQ16" s="66" t="s">
        <v>42</v>
      </c>
      <c r="AS16" s="91" t="s">
        <v>127</v>
      </c>
      <c r="AT16" s="92"/>
      <c r="AU16" s="67">
        <f t="shared" si="9"/>
        <v>1.7064142386680605E-2</v>
      </c>
      <c r="AV16" s="61">
        <f t="shared" si="10"/>
        <v>1.1487010730069684E-2</v>
      </c>
      <c r="AW16" s="62">
        <f t="shared" si="11"/>
        <v>1.4855163617120681</v>
      </c>
      <c r="AX16" s="66" t="s">
        <v>42</v>
      </c>
      <c r="AZ16" s="91" t="s">
        <v>127</v>
      </c>
      <c r="BA16" s="92"/>
      <c r="BB16" s="64">
        <f t="shared" si="12"/>
        <v>1.6663633972725481E-2</v>
      </c>
      <c r="BC16" s="61">
        <f t="shared" si="13"/>
        <v>1.1417626208764031E-2</v>
      </c>
      <c r="BD16" s="65">
        <f t="shared" si="14"/>
        <v>1.4594657127533812</v>
      </c>
      <c r="BE16" s="66" t="s">
        <v>42</v>
      </c>
      <c r="BG16" s="91" t="s">
        <v>127</v>
      </c>
      <c r="BH16" s="92"/>
      <c r="BI16" s="62">
        <f t="shared" si="15"/>
        <v>1.6459984760908137</v>
      </c>
      <c r="BJ16" s="65">
        <f t="shared" si="16"/>
        <v>1.5589901086256353</v>
      </c>
      <c r="BK16" s="65">
        <f t="shared" si="17"/>
        <v>1.505541234817825</v>
      </c>
      <c r="BL16" s="62">
        <f t="shared" si="18"/>
        <v>1.4855163617120681</v>
      </c>
      <c r="BM16" s="65">
        <f t="shared" si="19"/>
        <v>1.4594657127533812</v>
      </c>
      <c r="BN16" s="62">
        <f t="shared" si="20"/>
        <v>1.4166101034755849</v>
      </c>
      <c r="BO16" s="62">
        <f t="shared" si="21"/>
        <v>1.414062891286292</v>
      </c>
      <c r="BP16" s="68">
        <f t="shared" si="22"/>
        <v>1.4103373835294866</v>
      </c>
      <c r="BQ16" s="68">
        <f t="shared" si="23"/>
        <v>1.4139348318978162</v>
      </c>
      <c r="BR16" s="76">
        <f t="shared" si="24"/>
        <v>1.4789396782432114</v>
      </c>
      <c r="BS16" s="76" t="s">
        <v>42</v>
      </c>
    </row>
    <row r="17" spans="1:71" ht="29.1" customHeight="1" x14ac:dyDescent="0.25">
      <c r="A17" s="58" t="s">
        <v>14</v>
      </c>
      <c r="B17" s="38">
        <v>101881.13750813328</v>
      </c>
      <c r="C17" s="38">
        <v>108203.28339433376</v>
      </c>
      <c r="D17" s="38">
        <v>114525.329280534</v>
      </c>
      <c r="E17" s="38">
        <v>123847.57516673516</v>
      </c>
      <c r="F17" s="38">
        <v>127161.721052935</v>
      </c>
      <c r="G17" s="38">
        <v>130475.866939135</v>
      </c>
      <c r="H17" s="38">
        <v>138326.39418041299</v>
      </c>
      <c r="I17" s="38">
        <v>151073.60182931699</v>
      </c>
      <c r="J17" s="38">
        <v>165079</v>
      </c>
      <c r="K17" s="59"/>
      <c r="L17" s="77" t="s">
        <v>128</v>
      </c>
      <c r="M17" s="78"/>
      <c r="N17" s="47">
        <v>3218249.8637721841</v>
      </c>
      <c r="O17" s="47">
        <v>3676296.1840437721</v>
      </c>
      <c r="P17" s="47">
        <v>3957451.768002959</v>
      </c>
      <c r="Q17" s="47">
        <v>4265893.3080777898</v>
      </c>
      <c r="R17" s="47">
        <v>4561081.0135069285</v>
      </c>
      <c r="S17" s="47">
        <v>4932613.3824220337</v>
      </c>
      <c r="T17" s="47">
        <v>5334980.4382174499</v>
      </c>
      <c r="U17" s="47">
        <v>5784330.0355293574</v>
      </c>
      <c r="V17" s="47">
        <v>6284130.7378881052</v>
      </c>
      <c r="X17" s="77" t="s">
        <v>128</v>
      </c>
      <c r="Y17" s="78"/>
      <c r="Z17" s="60">
        <f t="shared" si="0"/>
        <v>1.0964965734693868E-2</v>
      </c>
      <c r="AA17" s="61">
        <f t="shared" si="1"/>
        <v>3.5494655417715251E-3</v>
      </c>
      <c r="AB17" s="62">
        <f t="shared" si="2"/>
        <v>3.0891878243791302</v>
      </c>
      <c r="AC17" s="63" t="s">
        <v>42</v>
      </c>
      <c r="AE17" s="77" t="s">
        <v>128</v>
      </c>
      <c r="AF17" s="78"/>
      <c r="AG17" s="64">
        <f t="shared" si="3"/>
        <v>1.108859266925326E-2</v>
      </c>
      <c r="AH17" s="61">
        <f t="shared" si="4"/>
        <v>3.8071791564707937E-3</v>
      </c>
      <c r="AI17" s="65">
        <f t="shared" si="5"/>
        <v>2.9125481658531256</v>
      </c>
      <c r="AJ17" s="63" t="s">
        <v>43</v>
      </c>
      <c r="AL17" s="77" t="s">
        <v>128</v>
      </c>
      <c r="AM17" s="78"/>
      <c r="AN17" s="64">
        <f t="shared" si="6"/>
        <v>1.1092554293935653E-2</v>
      </c>
      <c r="AO17" s="61">
        <f t="shared" si="7"/>
        <v>3.8481274690055564E-3</v>
      </c>
      <c r="AP17" s="65">
        <f t="shared" si="8"/>
        <v>2.8825849411901681</v>
      </c>
      <c r="AQ17" s="66" t="s">
        <v>42</v>
      </c>
      <c r="AS17" s="91" t="s">
        <v>129</v>
      </c>
      <c r="AT17" s="92"/>
      <c r="AU17" s="67">
        <f t="shared" si="9"/>
        <v>1.1298032946277537E-2</v>
      </c>
      <c r="AV17" s="61">
        <f t="shared" si="10"/>
        <v>3.900981651981337E-3</v>
      </c>
      <c r="AW17" s="62">
        <f t="shared" si="11"/>
        <v>2.8962025341850004</v>
      </c>
      <c r="AX17" s="66" t="s">
        <v>42</v>
      </c>
      <c r="AZ17" s="91" t="s">
        <v>129</v>
      </c>
      <c r="BA17" s="92"/>
      <c r="BB17" s="64">
        <f t="shared" si="12"/>
        <v>1.0927073373522275E-2</v>
      </c>
      <c r="BC17" s="61">
        <f t="shared" si="13"/>
        <v>3.9688629353129756E-3</v>
      </c>
      <c r="BD17" s="65">
        <f t="shared" si="14"/>
        <v>2.7531999848870039</v>
      </c>
      <c r="BE17" s="66" t="s">
        <v>42</v>
      </c>
      <c r="BG17" s="91" t="s">
        <v>129</v>
      </c>
      <c r="BH17" s="92"/>
      <c r="BI17" s="62">
        <f t="shared" si="15"/>
        <v>3.0891878243791302</v>
      </c>
      <c r="BJ17" s="65">
        <f t="shared" si="16"/>
        <v>2.9125481658531256</v>
      </c>
      <c r="BK17" s="65">
        <f t="shared" si="17"/>
        <v>2.8825849411901681</v>
      </c>
      <c r="BL17" s="62">
        <f t="shared" si="18"/>
        <v>2.8962025341850004</v>
      </c>
      <c r="BM17" s="65">
        <f t="shared" si="19"/>
        <v>2.7531999848870039</v>
      </c>
      <c r="BN17" s="62">
        <f t="shared" si="20"/>
        <v>2.5813826677618454</v>
      </c>
      <c r="BO17" s="62">
        <f t="shared" si="21"/>
        <v>2.5008604952822879</v>
      </c>
      <c r="BP17" s="68">
        <f t="shared" si="22"/>
        <v>2.5020817253719541</v>
      </c>
      <c r="BQ17" s="68">
        <f t="shared" si="23"/>
        <v>2.5094371957648431</v>
      </c>
      <c r="BR17" s="76">
        <f t="shared" si="24"/>
        <v>2.7363872816305954</v>
      </c>
      <c r="BS17" s="76" t="s">
        <v>42</v>
      </c>
    </row>
    <row r="18" spans="1:71" ht="29.1" customHeight="1" x14ac:dyDescent="0.25">
      <c r="A18" s="58" t="s">
        <v>15</v>
      </c>
      <c r="B18" s="38">
        <v>461058.9190384415</v>
      </c>
      <c r="C18" s="38">
        <v>464823.09688711102</v>
      </c>
      <c r="D18" s="38">
        <v>484091.27473578101</v>
      </c>
      <c r="E18" s="38">
        <v>496347.45258445002</v>
      </c>
      <c r="F18" s="38">
        <v>508023.53043311997</v>
      </c>
      <c r="G18" s="38">
        <v>520504.92828178901</v>
      </c>
      <c r="H18" s="38">
        <v>557128.75100000005</v>
      </c>
      <c r="I18" s="38">
        <v>560914.24790482305</v>
      </c>
      <c r="J18" s="38">
        <v>573787.19999999995</v>
      </c>
      <c r="K18" s="59"/>
      <c r="L18" s="82" t="s">
        <v>130</v>
      </c>
      <c r="M18" s="83"/>
      <c r="N18" s="47">
        <v>23605341.20438356</v>
      </c>
      <c r="O18" s="47">
        <v>22939998.872169189</v>
      </c>
      <c r="P18" s="47">
        <v>23901327.93545204</v>
      </c>
      <c r="Q18" s="47">
        <v>23568018.366860963</v>
      </c>
      <c r="R18" s="47">
        <v>23676877</v>
      </c>
      <c r="S18" s="47">
        <v>24987382.173418581</v>
      </c>
      <c r="T18" s="47">
        <v>25739066.976065397</v>
      </c>
      <c r="U18" s="47">
        <v>26933346.189212576</v>
      </c>
      <c r="V18" s="47">
        <v>27360564.72730878</v>
      </c>
      <c r="X18" s="82" t="s">
        <v>130</v>
      </c>
      <c r="Y18" s="83"/>
      <c r="Z18" s="60">
        <f t="shared" si="0"/>
        <v>4.9621503769801546E-2</v>
      </c>
      <c r="AA18" s="61">
        <f t="shared" si="1"/>
        <v>2.6034754526024002E-2</v>
      </c>
      <c r="AB18" s="62">
        <f t="shared" si="2"/>
        <v>1.9059716395712714</v>
      </c>
      <c r="AC18" s="63" t="s">
        <v>42</v>
      </c>
      <c r="AE18" s="82" t="s">
        <v>130</v>
      </c>
      <c r="AF18" s="83"/>
      <c r="AG18" s="64">
        <f t="shared" si="3"/>
        <v>4.7634728105782474E-2</v>
      </c>
      <c r="AH18" s="61">
        <f t="shared" si="4"/>
        <v>2.3756705440288916E-2</v>
      </c>
      <c r="AI18" s="65">
        <f t="shared" si="5"/>
        <v>2.0051066519096921</v>
      </c>
      <c r="AJ18" s="63" t="s">
        <v>42</v>
      </c>
      <c r="AL18" s="82" t="s">
        <v>130</v>
      </c>
      <c r="AM18" s="83"/>
      <c r="AN18" s="64">
        <f t="shared" si="6"/>
        <v>4.6887520707961712E-2</v>
      </c>
      <c r="AO18" s="61">
        <f t="shared" si="7"/>
        <v>2.3241055599911003E-2</v>
      </c>
      <c r="AP18" s="65">
        <f t="shared" si="8"/>
        <v>2.0174436787691028</v>
      </c>
      <c r="AQ18" s="66" t="s">
        <v>42</v>
      </c>
      <c r="AS18" s="89" t="s">
        <v>131</v>
      </c>
      <c r="AT18" s="90"/>
      <c r="AU18" s="67">
        <f t="shared" si="9"/>
        <v>4.5279448261706927E-2</v>
      </c>
      <c r="AV18" s="61">
        <f t="shared" si="10"/>
        <v>2.155197061506238E-2</v>
      </c>
      <c r="AW18" s="62">
        <f t="shared" si="11"/>
        <v>2.100942371834051</v>
      </c>
      <c r="AX18" s="66" t="s">
        <v>42</v>
      </c>
      <c r="AZ18" s="89" t="s">
        <v>131</v>
      </c>
      <c r="BA18" s="90"/>
      <c r="BB18" s="64">
        <f t="shared" si="12"/>
        <v>4.3654728377006354E-2</v>
      </c>
      <c r="BC18" s="61">
        <f t="shared" si="13"/>
        <v>2.060263329482331E-2</v>
      </c>
      <c r="BD18" s="65">
        <f t="shared" si="14"/>
        <v>2.1188907142260884</v>
      </c>
      <c r="BE18" s="66" t="s">
        <v>42</v>
      </c>
      <c r="BG18" s="89" t="s">
        <v>131</v>
      </c>
      <c r="BH18" s="90"/>
      <c r="BI18" s="62">
        <f t="shared" si="15"/>
        <v>1.9059716395712714</v>
      </c>
      <c r="BJ18" s="65">
        <f t="shared" si="16"/>
        <v>2.0051066519096921</v>
      </c>
      <c r="BK18" s="65">
        <f t="shared" si="17"/>
        <v>2.0174436787691028</v>
      </c>
      <c r="BL18" s="62">
        <f t="shared" si="18"/>
        <v>2.100942371834051</v>
      </c>
      <c r="BM18" s="65">
        <f t="shared" si="19"/>
        <v>2.1188907142260884</v>
      </c>
      <c r="BN18" s="62">
        <f t="shared" si="20"/>
        <v>2.0328407693013117</v>
      </c>
      <c r="BO18" s="62">
        <f t="shared" si="21"/>
        <v>2.0877573082814043</v>
      </c>
      <c r="BP18" s="68">
        <f t="shared" si="22"/>
        <v>1.99513427795484</v>
      </c>
      <c r="BQ18" s="68">
        <f t="shared" si="23"/>
        <v>2.0033439187864035</v>
      </c>
      <c r="BR18" s="76">
        <f t="shared" si="24"/>
        <v>2.0297145922926849</v>
      </c>
      <c r="BS18" s="76" t="s">
        <v>42</v>
      </c>
    </row>
    <row r="19" spans="1:71" ht="29.1" customHeight="1" x14ac:dyDescent="0.25">
      <c r="A19" s="58" t="s">
        <v>16</v>
      </c>
      <c r="B19" s="38">
        <v>134486.74878007319</v>
      </c>
      <c r="C19" s="38">
        <v>142420.16427822199</v>
      </c>
      <c r="D19" s="38">
        <v>160992.18772830814</v>
      </c>
      <c r="E19" s="38">
        <v>179853.74106266099</v>
      </c>
      <c r="F19" s="38">
        <v>199661.55195933065</v>
      </c>
      <c r="G19" s="38">
        <v>220817.833704605</v>
      </c>
      <c r="H19" s="38">
        <v>239215.855072826</v>
      </c>
      <c r="I19" s="38">
        <v>261879.66873599999</v>
      </c>
      <c r="J19" s="38">
        <v>280009.40000000002</v>
      </c>
      <c r="K19" s="59"/>
      <c r="L19" s="77" t="s">
        <v>132</v>
      </c>
      <c r="M19" s="78"/>
      <c r="N19" s="47">
        <v>17961874.210996941</v>
      </c>
      <c r="O19" s="47">
        <v>20596756.108172432</v>
      </c>
      <c r="P19" s="47">
        <v>23608192.704172149</v>
      </c>
      <c r="Q19" s="47">
        <v>25715274.2751805</v>
      </c>
      <c r="R19" s="47">
        <v>29424905.690503016</v>
      </c>
      <c r="S19" s="47">
        <v>32418865.497230403</v>
      </c>
      <c r="T19" s="47">
        <v>34885810.904804103</v>
      </c>
      <c r="U19" s="47">
        <v>37909721.093298763</v>
      </c>
      <c r="V19" s="47">
        <v>40075480.263522625</v>
      </c>
      <c r="X19" s="77" t="s">
        <v>132</v>
      </c>
      <c r="Y19" s="78"/>
      <c r="Z19" s="60">
        <f t="shared" si="0"/>
        <v>1.4474147307455835E-2</v>
      </c>
      <c r="AA19" s="61">
        <f t="shared" si="1"/>
        <v>1.9810473479781179E-2</v>
      </c>
      <c r="AB19" s="62">
        <f t="shared" si="2"/>
        <v>0.73063106352447016</v>
      </c>
      <c r="AC19" s="63" t="s">
        <v>43</v>
      </c>
      <c r="AE19" s="77" t="s">
        <v>132</v>
      </c>
      <c r="AF19" s="78"/>
      <c r="AG19" s="64">
        <f t="shared" si="3"/>
        <v>1.4595113383149302E-2</v>
      </c>
      <c r="AH19" s="61">
        <f t="shared" si="4"/>
        <v>2.1330038881604139E-2</v>
      </c>
      <c r="AI19" s="65">
        <f t="shared" si="5"/>
        <v>0.68425160704871946</v>
      </c>
      <c r="AJ19" s="63" t="s">
        <v>43</v>
      </c>
      <c r="AL19" s="77" t="s">
        <v>132</v>
      </c>
      <c r="AM19" s="78"/>
      <c r="AN19" s="64">
        <f t="shared" si="6"/>
        <v>1.5593184446571821E-2</v>
      </c>
      <c r="AO19" s="61">
        <f t="shared" si="7"/>
        <v>2.2956018206722335E-2</v>
      </c>
      <c r="AP19" s="65">
        <f t="shared" si="8"/>
        <v>0.67926346399244375</v>
      </c>
      <c r="AQ19" s="66" t="s">
        <v>43</v>
      </c>
      <c r="AS19" s="91" t="s">
        <v>133</v>
      </c>
      <c r="AT19" s="92"/>
      <c r="AU19" s="67">
        <f t="shared" si="9"/>
        <v>1.6407212569980106E-2</v>
      </c>
      <c r="AV19" s="61">
        <f t="shared" si="10"/>
        <v>2.3515546657764078E-2</v>
      </c>
      <c r="AW19" s="62">
        <f t="shared" si="11"/>
        <v>0.69771767625750569</v>
      </c>
      <c r="AX19" s="66" t="s">
        <v>43</v>
      </c>
      <c r="AZ19" s="91" t="s">
        <v>133</v>
      </c>
      <c r="BA19" s="92"/>
      <c r="BB19" s="64">
        <f t="shared" si="12"/>
        <v>1.7157021862127277E-2</v>
      </c>
      <c r="BC19" s="61">
        <f t="shared" si="13"/>
        <v>2.5604328715995495E-2</v>
      </c>
      <c r="BD19" s="65">
        <f t="shared" si="14"/>
        <v>0.6700828618642507</v>
      </c>
      <c r="BE19" s="66" t="s">
        <v>43</v>
      </c>
      <c r="BG19" s="91" t="s">
        <v>133</v>
      </c>
      <c r="BH19" s="92"/>
      <c r="BI19" s="62">
        <f t="shared" si="15"/>
        <v>0.73063106352447016</v>
      </c>
      <c r="BJ19" s="65">
        <f t="shared" si="16"/>
        <v>0.68425160704871946</v>
      </c>
      <c r="BK19" s="65">
        <f t="shared" si="17"/>
        <v>0.67926346399244375</v>
      </c>
      <c r="BL19" s="62">
        <f t="shared" si="18"/>
        <v>0.69771767625750569</v>
      </c>
      <c r="BM19" s="65">
        <f t="shared" si="19"/>
        <v>0.6700828618642507</v>
      </c>
      <c r="BN19" s="62">
        <f t="shared" si="20"/>
        <v>0.66471519685721336</v>
      </c>
      <c r="BO19" s="62">
        <f t="shared" si="21"/>
        <v>0.66139115114031888</v>
      </c>
      <c r="BP19" s="68">
        <f t="shared" si="22"/>
        <v>0.6617853751383096</v>
      </c>
      <c r="BQ19" s="68">
        <f t="shared" si="23"/>
        <v>0.66745745575394955</v>
      </c>
      <c r="BR19" s="63">
        <f t="shared" si="24"/>
        <v>0.67969953906413139</v>
      </c>
      <c r="BS19" s="66" t="s">
        <v>48</v>
      </c>
    </row>
    <row r="20" spans="1:71" ht="29.1" customHeight="1" x14ac:dyDescent="0.25">
      <c r="A20" s="58" t="s">
        <v>17</v>
      </c>
      <c r="B20" s="38">
        <v>179966.95359838099</v>
      </c>
      <c r="C20" s="38">
        <v>187095.456475774</v>
      </c>
      <c r="D20" s="38">
        <v>194224.15935316673</v>
      </c>
      <c r="E20" s="38">
        <v>201352.76223055972</v>
      </c>
      <c r="F20" s="38">
        <v>218481.36510795169</v>
      </c>
      <c r="G20" s="38">
        <v>245609.977985345</v>
      </c>
      <c r="H20" s="38">
        <v>266106.40000000002</v>
      </c>
      <c r="I20" s="38">
        <v>290754.86</v>
      </c>
      <c r="J20" s="38">
        <v>314936.90000000002</v>
      </c>
      <c r="K20" s="59"/>
      <c r="L20" s="82" t="s">
        <v>134</v>
      </c>
      <c r="M20" s="83"/>
      <c r="N20" s="47">
        <v>5327117.9635770489</v>
      </c>
      <c r="O20" s="47">
        <v>5790041.0590388803</v>
      </c>
      <c r="P20" s="47">
        <v>6303721.0922103003</v>
      </c>
      <c r="Q20" s="47">
        <v>6720170.3336461699</v>
      </c>
      <c r="R20" s="47">
        <v>7780534.3307424393</v>
      </c>
      <c r="S20" s="47">
        <v>8880758.3283463754</v>
      </c>
      <c r="T20" s="47">
        <v>9723042.9826229457</v>
      </c>
      <c r="U20" s="47">
        <v>10537792.901957961</v>
      </c>
      <c r="V20" s="47">
        <v>11369959.229759458</v>
      </c>
      <c r="X20" s="82" t="s">
        <v>134</v>
      </c>
      <c r="Y20" s="83"/>
      <c r="Z20" s="60">
        <f t="shared" si="0"/>
        <v>1.9368958060818231E-2</v>
      </c>
      <c r="AA20" s="61">
        <f t="shared" si="1"/>
        <v>5.8753740228565847E-3</v>
      </c>
      <c r="AB20" s="62">
        <f t="shared" si="2"/>
        <v>3.2966340500993527</v>
      </c>
      <c r="AC20" s="63" t="s">
        <v>42</v>
      </c>
      <c r="AE20" s="82" t="s">
        <v>134</v>
      </c>
      <c r="AF20" s="83"/>
      <c r="AG20" s="64">
        <f t="shared" si="3"/>
        <v>1.9173404374127345E-2</v>
      </c>
      <c r="AH20" s="61">
        <f t="shared" si="4"/>
        <v>5.9961772750409172E-3</v>
      </c>
      <c r="AI20" s="65">
        <f t="shared" si="5"/>
        <v>3.1976046562093194</v>
      </c>
      <c r="AJ20" s="63" t="s">
        <v>42</v>
      </c>
      <c r="AL20" s="82" t="s">
        <v>134</v>
      </c>
      <c r="AM20" s="83"/>
      <c r="AN20" s="64">
        <f t="shared" si="6"/>
        <v>1.8811926115851866E-2</v>
      </c>
      <c r="AO20" s="61">
        <f t="shared" si="7"/>
        <v>6.1295812846065816E-3</v>
      </c>
      <c r="AP20" s="65">
        <f t="shared" si="8"/>
        <v>3.0690393425558891</v>
      </c>
      <c r="AQ20" s="66" t="s">
        <v>42</v>
      </c>
      <c r="AS20" s="89" t="s">
        <v>135</v>
      </c>
      <c r="AT20" s="90"/>
      <c r="AU20" s="67">
        <f t="shared" si="9"/>
        <v>1.8368467355474514E-2</v>
      </c>
      <c r="AV20" s="61">
        <f t="shared" si="10"/>
        <v>6.1453157115069993E-3</v>
      </c>
      <c r="AW20" s="62">
        <f t="shared" si="11"/>
        <v>2.9890193145129826</v>
      </c>
      <c r="AX20" s="66" t="s">
        <v>42</v>
      </c>
      <c r="AZ20" s="89" t="s">
        <v>135</v>
      </c>
      <c r="BA20" s="90"/>
      <c r="BB20" s="64">
        <f t="shared" si="12"/>
        <v>1.8774218275074181E-2</v>
      </c>
      <c r="BC20" s="61">
        <f t="shared" si="13"/>
        <v>6.7702972674170657E-3</v>
      </c>
      <c r="BD20" s="65">
        <f t="shared" si="14"/>
        <v>2.7730271705243346</v>
      </c>
      <c r="BE20" s="66" t="s">
        <v>42</v>
      </c>
      <c r="BG20" s="89" t="s">
        <v>135</v>
      </c>
      <c r="BH20" s="90"/>
      <c r="BI20" s="62">
        <f t="shared" si="15"/>
        <v>3.2966340500993527</v>
      </c>
      <c r="BJ20" s="65">
        <f t="shared" si="16"/>
        <v>3.1976046562093194</v>
      </c>
      <c r="BK20" s="65">
        <f t="shared" si="17"/>
        <v>3.0690393425558891</v>
      </c>
      <c r="BL20" s="62">
        <f t="shared" si="18"/>
        <v>2.9890193145129826</v>
      </c>
      <c r="BM20" s="65">
        <f t="shared" si="19"/>
        <v>2.7730271705243346</v>
      </c>
      <c r="BN20" s="62">
        <f t="shared" si="20"/>
        <v>2.6989524285915643</v>
      </c>
      <c r="BO20" s="62">
        <f t="shared" si="21"/>
        <v>2.6397959337247698</v>
      </c>
      <c r="BP20" s="68">
        <f t="shared" si="22"/>
        <v>2.6432807633124549</v>
      </c>
      <c r="BQ20" s="68">
        <f t="shared" si="23"/>
        <v>2.6460275045021695</v>
      </c>
      <c r="BR20" s="76">
        <f t="shared" si="24"/>
        <v>2.8837090182258707</v>
      </c>
      <c r="BS20" s="76" t="s">
        <v>42</v>
      </c>
    </row>
    <row r="21" spans="1:71" ht="29.1" customHeight="1" x14ac:dyDescent="0.25">
      <c r="A21" s="58" t="s">
        <v>18</v>
      </c>
      <c r="B21" s="38">
        <v>237769.14690282053</v>
      </c>
      <c r="C21" s="38">
        <v>254292.00144087299</v>
      </c>
      <c r="D21" s="38">
        <v>261708.504341222</v>
      </c>
      <c r="E21" s="38">
        <v>288832.44817364012</v>
      </c>
      <c r="F21" s="38">
        <v>305853.54859724717</v>
      </c>
      <c r="G21" s="38">
        <v>323903.90492764697</v>
      </c>
      <c r="H21" s="38">
        <v>344019.52624062903</v>
      </c>
      <c r="I21" s="38">
        <v>378214.56665144401</v>
      </c>
      <c r="J21" s="38">
        <v>405801</v>
      </c>
      <c r="K21" s="59"/>
      <c r="L21" s="77" t="s">
        <v>136</v>
      </c>
      <c r="M21" s="78"/>
      <c r="N21" s="47">
        <v>15087179.423937431</v>
      </c>
      <c r="O21" s="47">
        <v>17450136.639343612</v>
      </c>
      <c r="P21" s="47">
        <v>18862233.780211292</v>
      </c>
      <c r="Q21" s="47">
        <v>20347856.973182313</v>
      </c>
      <c r="R21" s="47">
        <v>22137539.989418279</v>
      </c>
      <c r="S21" s="47">
        <v>24120774.04465675</v>
      </c>
      <c r="T21" s="47">
        <v>26226539.579340145</v>
      </c>
      <c r="U21" s="47">
        <v>28790561.554506544</v>
      </c>
      <c r="V21" s="47">
        <v>30717757.850735493</v>
      </c>
      <c r="X21" s="77" t="s">
        <v>136</v>
      </c>
      <c r="Y21" s="78"/>
      <c r="Z21" s="60">
        <f t="shared" si="0"/>
        <v>2.5589923830097498E-2</v>
      </c>
      <c r="AA21" s="61">
        <f t="shared" si="1"/>
        <v>1.6639920998869066E-2</v>
      </c>
      <c r="AB21" s="62">
        <f t="shared" si="2"/>
        <v>1.5378633006633096</v>
      </c>
      <c r="AC21" s="63" t="s">
        <v>42</v>
      </c>
      <c r="AE21" s="77" t="s">
        <v>136</v>
      </c>
      <c r="AF21" s="78"/>
      <c r="AG21" s="64">
        <f t="shared" si="3"/>
        <v>2.6059656736577955E-2</v>
      </c>
      <c r="AH21" s="61">
        <f t="shared" si="4"/>
        <v>1.8071393915220321E-2</v>
      </c>
      <c r="AI21" s="65">
        <f t="shared" si="5"/>
        <v>1.4420391066031524</v>
      </c>
      <c r="AJ21" s="63" t="s">
        <v>42</v>
      </c>
      <c r="AL21" s="77" t="s">
        <v>136</v>
      </c>
      <c r="AM21" s="78"/>
      <c r="AN21" s="64">
        <f t="shared" si="6"/>
        <v>2.5348242278165869E-2</v>
      </c>
      <c r="AO21" s="61">
        <f t="shared" si="7"/>
        <v>1.8341166030954221E-2</v>
      </c>
      <c r="AP21" s="65">
        <f t="shared" si="8"/>
        <v>1.3820409365132984</v>
      </c>
      <c r="AQ21" s="66" t="s">
        <v>42</v>
      </c>
      <c r="AS21" s="91" t="s">
        <v>137</v>
      </c>
      <c r="AT21" s="92"/>
      <c r="AU21" s="67">
        <f t="shared" si="9"/>
        <v>2.634882847747733E-2</v>
      </c>
      <c r="AV21" s="61">
        <f t="shared" si="10"/>
        <v>1.860726721861963E-2</v>
      </c>
      <c r="AW21" s="62">
        <f t="shared" si="11"/>
        <v>1.4160504155661824</v>
      </c>
      <c r="AX21" s="66" t="s">
        <v>42</v>
      </c>
      <c r="AZ21" s="91" t="s">
        <v>137</v>
      </c>
      <c r="BA21" s="92"/>
      <c r="BB21" s="64">
        <f t="shared" si="12"/>
        <v>2.6282155820170402E-2</v>
      </c>
      <c r="BC21" s="61">
        <f t="shared" si="13"/>
        <v>1.9263166271948427E-2</v>
      </c>
      <c r="BD21" s="65">
        <f t="shared" si="14"/>
        <v>1.3643736159015161</v>
      </c>
      <c r="BE21" s="66" t="s">
        <v>42</v>
      </c>
      <c r="BG21" s="91" t="s">
        <v>137</v>
      </c>
      <c r="BH21" s="92"/>
      <c r="BI21" s="62">
        <f t="shared" si="15"/>
        <v>1.5378633006633096</v>
      </c>
      <c r="BJ21" s="65">
        <f t="shared" si="16"/>
        <v>1.4420391066031524</v>
      </c>
      <c r="BK21" s="65">
        <f t="shared" si="17"/>
        <v>1.3820409365132984</v>
      </c>
      <c r="BL21" s="62">
        <f t="shared" si="18"/>
        <v>1.4160504155661824</v>
      </c>
      <c r="BM21" s="65">
        <f t="shared" si="19"/>
        <v>1.3643736159015161</v>
      </c>
      <c r="BN21" s="62">
        <f t="shared" si="20"/>
        <v>1.3104613567096626</v>
      </c>
      <c r="BO21" s="62">
        <f t="shared" si="21"/>
        <v>1.2652004650859887</v>
      </c>
      <c r="BP21" s="68">
        <f t="shared" si="22"/>
        <v>1.2585025137905126</v>
      </c>
      <c r="BQ21" s="68">
        <f t="shared" si="23"/>
        <v>1.261982445224795</v>
      </c>
      <c r="BR21" s="76">
        <f t="shared" si="24"/>
        <v>1.3598349062287132</v>
      </c>
      <c r="BS21" s="76" t="s">
        <v>42</v>
      </c>
    </row>
    <row r="22" spans="1:71" ht="29.1" customHeight="1" x14ac:dyDescent="0.25">
      <c r="A22" s="69" t="s">
        <v>19</v>
      </c>
      <c r="B22" s="69">
        <f>SUM(B5:B21)</f>
        <v>9291514.4445709214</v>
      </c>
      <c r="C22" s="69">
        <f t="shared" ref="C22:J22" si="25">SUM(C5:C21)</f>
        <v>9758071.7970065456</v>
      </c>
      <c r="D22" s="69">
        <f t="shared" si="25"/>
        <v>10324522.760564309</v>
      </c>
      <c r="E22" s="69">
        <f t="shared" si="25"/>
        <v>10961870.597796435</v>
      </c>
      <c r="F22" s="69">
        <f t="shared" si="25"/>
        <v>11637308.244041305</v>
      </c>
      <c r="G22" s="69">
        <f t="shared" si="25"/>
        <v>12370623.410342423</v>
      </c>
      <c r="H22" s="69">
        <f t="shared" si="25"/>
        <v>13225247.85509504</v>
      </c>
      <c r="I22" s="69">
        <f t="shared" si="25"/>
        <v>14027797.498324038</v>
      </c>
      <c r="J22" s="69">
        <f t="shared" si="25"/>
        <v>14861530.581799999</v>
      </c>
      <c r="K22" s="59"/>
      <c r="L22" s="102" t="s">
        <v>138</v>
      </c>
      <c r="M22" s="102"/>
      <c r="N22" s="41">
        <f>SUM(N5:N21)</f>
        <v>906685760.40492213</v>
      </c>
      <c r="O22" s="41">
        <f t="shared" ref="O22:V22" si="26">SUM(O5:O21)</f>
        <v>965622061.09881401</v>
      </c>
      <c r="P22" s="41">
        <f t="shared" si="26"/>
        <v>1028409739.5104363</v>
      </c>
      <c r="Q22" s="41">
        <f t="shared" si="26"/>
        <v>1093543545.8690536</v>
      </c>
      <c r="R22" s="41">
        <f t="shared" si="26"/>
        <v>1149216057.053694</v>
      </c>
      <c r="S22" s="41">
        <f t="shared" si="26"/>
        <v>1207232341.5644343</v>
      </c>
      <c r="T22" s="41">
        <f t="shared" si="26"/>
        <v>1275619241.1564147</v>
      </c>
      <c r="U22" s="41">
        <f t="shared" si="26"/>
        <v>1343864432.1648123</v>
      </c>
      <c r="V22" s="41">
        <f t="shared" si="26"/>
        <v>1419689115.8965349</v>
      </c>
    </row>
    <row r="23" spans="1:71" x14ac:dyDescent="0.25"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84" t="s">
        <v>94</v>
      </c>
      <c r="Y23" s="84"/>
      <c r="Z23" s="84"/>
      <c r="AA23" s="84"/>
      <c r="AB23" s="84"/>
      <c r="AC23" s="84"/>
      <c r="AE23" s="84" t="s">
        <v>95</v>
      </c>
      <c r="AF23" s="84"/>
      <c r="AG23" s="84"/>
      <c r="AH23" s="84"/>
      <c r="AI23" s="84"/>
      <c r="AJ23" s="84"/>
      <c r="AL23" s="84" t="s">
        <v>96</v>
      </c>
      <c r="AM23" s="84"/>
      <c r="AN23" s="84"/>
      <c r="AO23" s="84"/>
      <c r="AP23" s="84"/>
      <c r="AQ23" s="84"/>
      <c r="AS23" s="84" t="s">
        <v>97</v>
      </c>
      <c r="AT23" s="84"/>
      <c r="AU23" s="84"/>
      <c r="AV23" s="84"/>
      <c r="AW23" s="84"/>
      <c r="AX23" s="84"/>
    </row>
    <row r="24" spans="1:71" x14ac:dyDescent="0.25">
      <c r="X24" s="85" t="s">
        <v>39</v>
      </c>
      <c r="Y24" s="85"/>
      <c r="Z24" s="86"/>
      <c r="AA24" s="87"/>
      <c r="AB24" s="86" t="s">
        <v>40</v>
      </c>
      <c r="AC24" s="86" t="s">
        <v>41</v>
      </c>
      <c r="AE24" s="85" t="s">
        <v>39</v>
      </c>
      <c r="AF24" s="85"/>
      <c r="AG24" s="86"/>
      <c r="AH24" s="87"/>
      <c r="AI24" s="86" t="s">
        <v>40</v>
      </c>
      <c r="AJ24" s="86" t="s">
        <v>41</v>
      </c>
      <c r="AL24" s="85" t="s">
        <v>39</v>
      </c>
      <c r="AM24" s="85"/>
      <c r="AN24" s="86"/>
      <c r="AO24" s="87"/>
      <c r="AP24" s="86" t="s">
        <v>40</v>
      </c>
      <c r="AQ24" s="86" t="s">
        <v>41</v>
      </c>
      <c r="AS24" s="85" t="s">
        <v>39</v>
      </c>
      <c r="AT24" s="85"/>
      <c r="AU24" s="86"/>
      <c r="AV24" s="87"/>
      <c r="AW24" s="86" t="s">
        <v>40</v>
      </c>
      <c r="AX24" s="86" t="s">
        <v>41</v>
      </c>
    </row>
    <row r="25" spans="1:71" x14ac:dyDescent="0.25">
      <c r="X25" s="85"/>
      <c r="Y25" s="85"/>
      <c r="Z25" s="86"/>
      <c r="AA25" s="87"/>
      <c r="AB25" s="86"/>
      <c r="AC25" s="86"/>
      <c r="AE25" s="85"/>
      <c r="AF25" s="85"/>
      <c r="AG25" s="86"/>
      <c r="AH25" s="87"/>
      <c r="AI25" s="86"/>
      <c r="AJ25" s="86"/>
      <c r="AL25" s="85"/>
      <c r="AM25" s="85"/>
      <c r="AN25" s="86"/>
      <c r="AO25" s="87"/>
      <c r="AP25" s="86"/>
      <c r="AQ25" s="86"/>
      <c r="AS25" s="85"/>
      <c r="AT25" s="85"/>
      <c r="AU25" s="86"/>
      <c r="AV25" s="87"/>
      <c r="AW25" s="86"/>
      <c r="AX25" s="86"/>
    </row>
    <row r="26" spans="1:71" x14ac:dyDescent="0.25">
      <c r="X26" s="85"/>
      <c r="Y26" s="85"/>
      <c r="Z26" s="86"/>
      <c r="AA26" s="87"/>
      <c r="AB26" s="86"/>
      <c r="AC26" s="86"/>
      <c r="AE26" s="85"/>
      <c r="AF26" s="85"/>
      <c r="AG26" s="86"/>
      <c r="AH26" s="87"/>
      <c r="AI26" s="86"/>
      <c r="AJ26" s="86"/>
      <c r="AL26" s="85"/>
      <c r="AM26" s="85"/>
      <c r="AN26" s="86"/>
      <c r="AO26" s="87"/>
      <c r="AP26" s="86"/>
      <c r="AQ26" s="86"/>
      <c r="AS26" s="85"/>
      <c r="AT26" s="85"/>
      <c r="AU26" s="86"/>
      <c r="AV26" s="87"/>
      <c r="AW26" s="86"/>
      <c r="AX26" s="86"/>
    </row>
    <row r="27" spans="1:71" ht="29.1" customHeight="1" x14ac:dyDescent="0.25">
      <c r="X27" s="88" t="s">
        <v>38</v>
      </c>
      <c r="Y27" s="88"/>
      <c r="Z27" s="60">
        <f>G5/$G$22</f>
        <v>4.9977491795717477E-2</v>
      </c>
      <c r="AA27" s="61">
        <f>S5/$S$22</f>
        <v>7.687235984028723E-2</v>
      </c>
      <c r="AB27" s="62">
        <f>Z27/AA27</f>
        <v>0.65013604238965095</v>
      </c>
      <c r="AC27" s="63" t="s">
        <v>43</v>
      </c>
      <c r="AE27" s="88" t="s">
        <v>38</v>
      </c>
      <c r="AF27" s="88"/>
      <c r="AG27" s="60">
        <f>H5/$H$22</f>
        <v>4.8488118731377872E-2</v>
      </c>
      <c r="AH27" s="61">
        <f>T5/$T$22</f>
        <v>7.6901145064639853E-2</v>
      </c>
      <c r="AI27" s="62">
        <f>AG27/AH27</f>
        <v>0.63052531520331467</v>
      </c>
      <c r="AJ27" s="63" t="s">
        <v>43</v>
      </c>
      <c r="AL27" s="88" t="s">
        <v>38</v>
      </c>
      <c r="AM27" s="88"/>
      <c r="AN27" s="60">
        <f>I5/$I$22</f>
        <v>4.6034651284554508E-2</v>
      </c>
      <c r="AO27" s="61">
        <f>U5/$U$22</f>
        <v>7.4166238529385933E-2</v>
      </c>
      <c r="AP27" s="62">
        <f>AN27/AO27</f>
        <v>0.62069551048237115</v>
      </c>
      <c r="AQ27" s="63" t="s">
        <v>43</v>
      </c>
      <c r="AS27" s="88" t="s">
        <v>38</v>
      </c>
      <c r="AT27" s="88"/>
      <c r="AU27" s="60">
        <f>J5/$J$22</f>
        <v>4.33849734218901E-2</v>
      </c>
      <c r="AV27" s="61">
        <f>V5/$V$22</f>
        <v>7.1689781671619504E-2</v>
      </c>
      <c r="AW27" s="62">
        <f>AU27/AV27</f>
        <v>0.60517653158184059</v>
      </c>
      <c r="AX27" s="63" t="s">
        <v>43</v>
      </c>
    </row>
    <row r="28" spans="1:71" ht="29.1" customHeight="1" x14ac:dyDescent="0.25">
      <c r="X28" s="77" t="s">
        <v>22</v>
      </c>
      <c r="Y28" s="78"/>
      <c r="Z28" s="60">
        <f t="shared" ref="Z28:Z43" si="27">G6/$G$22</f>
        <v>1.0331310578707959E-4</v>
      </c>
      <c r="AA28" s="61">
        <f t="shared" ref="AA28:AA43" si="28">S6/$S$22</f>
        <v>2.2699706766523178E-2</v>
      </c>
      <c r="AB28" s="62">
        <f t="shared" ref="AB28:AB43" si="29">Z28/AA28</f>
        <v>4.5512969330265777E-3</v>
      </c>
      <c r="AC28" s="63" t="s">
        <v>43</v>
      </c>
      <c r="AE28" s="77" t="s">
        <v>22</v>
      </c>
      <c r="AF28" s="78"/>
      <c r="AG28" s="60">
        <f t="shared" ref="AG28:AG43" si="30">H6/$H$22</f>
        <v>9.6324789392543704E-5</v>
      </c>
      <c r="AH28" s="61">
        <f t="shared" ref="AH28:AH43" si="31">T6/$T$22</f>
        <v>2.1274910039545961E-2</v>
      </c>
      <c r="AI28" s="62">
        <f t="shared" ref="AI28:AI43" si="32">AG28/AH28</f>
        <v>4.5276238166692346E-3</v>
      </c>
      <c r="AJ28" s="63" t="s">
        <v>43</v>
      </c>
      <c r="AL28" s="77" t="s">
        <v>22</v>
      </c>
      <c r="AM28" s="78"/>
      <c r="AN28" s="60">
        <f t="shared" ref="AN28:AN43" si="33">I6/$I$22</f>
        <v>8.8881324757894572E-5</v>
      </c>
      <c r="AO28" s="61">
        <f t="shared" ref="AO28:AO43" si="34">U6/$U$22</f>
        <v>1.9786167596607934E-2</v>
      </c>
      <c r="AP28" s="62">
        <f t="shared" ref="AP28:AP43" si="35">AN28/AO28</f>
        <v>4.4920940007165434E-3</v>
      </c>
      <c r="AQ28" s="63" t="s">
        <v>43</v>
      </c>
      <c r="AS28" s="77" t="s">
        <v>22</v>
      </c>
      <c r="AT28" s="78"/>
      <c r="AU28" s="60">
        <f t="shared" ref="AU28:AU43" si="36">J6/$J$22</f>
        <v>8.6061122235034962E-5</v>
      </c>
      <c r="AV28" s="61">
        <f t="shared" ref="AV28:AV43" si="37">V6/$V$22</f>
        <v>1.7959020452672156E-2</v>
      </c>
      <c r="AW28" s="62">
        <f t="shared" ref="AW28:AW43" si="38">AU28/AV28</f>
        <v>4.7920833133318118E-3</v>
      </c>
      <c r="AX28" s="63" t="s">
        <v>43</v>
      </c>
    </row>
    <row r="29" spans="1:71" ht="29.1" customHeight="1" x14ac:dyDescent="0.25">
      <c r="X29" s="77" t="s">
        <v>108</v>
      </c>
      <c r="Y29" s="78"/>
      <c r="Z29" s="60">
        <f t="shared" si="27"/>
        <v>0.14135912895142153</v>
      </c>
      <c r="AA29" s="61">
        <f t="shared" si="28"/>
        <v>0.43443723215920987</v>
      </c>
      <c r="AB29" s="62">
        <f t="shared" si="29"/>
        <v>0.32538447095993167</v>
      </c>
      <c r="AC29" s="63" t="s">
        <v>43</v>
      </c>
      <c r="AE29" s="77" t="s">
        <v>108</v>
      </c>
      <c r="AF29" s="78"/>
      <c r="AG29" s="60">
        <f t="shared" si="30"/>
        <v>0.13834019852857871</v>
      </c>
      <c r="AH29" s="61">
        <f t="shared" si="31"/>
        <v>0.43074874229531446</v>
      </c>
      <c r="AI29" s="62">
        <f t="shared" si="32"/>
        <v>0.3211621647260316</v>
      </c>
      <c r="AJ29" s="63" t="s">
        <v>43</v>
      </c>
      <c r="AL29" s="77" t="s">
        <v>108</v>
      </c>
      <c r="AM29" s="78"/>
      <c r="AN29" s="60">
        <f t="shared" si="33"/>
        <v>0.13606258377046271</v>
      </c>
      <c r="AO29" s="61">
        <f t="shared" si="34"/>
        <v>0.43074172403058841</v>
      </c>
      <c r="AP29" s="62">
        <f t="shared" si="35"/>
        <v>0.31587973994550955</v>
      </c>
      <c r="AQ29" s="63" t="s">
        <v>43</v>
      </c>
      <c r="AS29" s="77" t="s">
        <v>108</v>
      </c>
      <c r="AT29" s="78"/>
      <c r="AU29" s="60">
        <f t="shared" si="36"/>
        <v>0.13640814375355309</v>
      </c>
      <c r="AV29" s="61">
        <f t="shared" si="37"/>
        <v>0.43420892510045445</v>
      </c>
      <c r="AW29" s="62">
        <f t="shared" si="38"/>
        <v>0.31415324713096349</v>
      </c>
      <c r="AX29" s="63" t="s">
        <v>43</v>
      </c>
    </row>
    <row r="30" spans="1:71" ht="29.1" customHeight="1" x14ac:dyDescent="0.25">
      <c r="X30" s="77" t="s">
        <v>110</v>
      </c>
      <c r="Y30" s="77"/>
      <c r="Z30" s="60">
        <f t="shared" si="27"/>
        <v>1.0682291946045553E-4</v>
      </c>
      <c r="AA30" s="61">
        <f t="shared" si="28"/>
        <v>4.9200581791764451E-3</v>
      </c>
      <c r="AB30" s="62">
        <f t="shared" si="29"/>
        <v>2.1711718758239629E-2</v>
      </c>
      <c r="AC30" s="63" t="s">
        <v>43</v>
      </c>
      <c r="AE30" s="77" t="s">
        <v>110</v>
      </c>
      <c r="AF30" s="77"/>
      <c r="AG30" s="60">
        <f t="shared" si="30"/>
        <v>1.063752071323052E-4</v>
      </c>
      <c r="AH30" s="61">
        <f t="shared" si="31"/>
        <v>4.8129920371611477E-3</v>
      </c>
      <c r="AI30" s="62">
        <f t="shared" si="32"/>
        <v>2.2101679435781615E-2</v>
      </c>
      <c r="AJ30" s="63" t="s">
        <v>43</v>
      </c>
      <c r="AL30" s="77" t="s">
        <v>110</v>
      </c>
      <c r="AM30" s="77"/>
      <c r="AN30" s="60">
        <f t="shared" si="33"/>
        <v>1.0372345058829345E-4</v>
      </c>
      <c r="AO30" s="61">
        <f t="shared" si="34"/>
        <v>4.0466182813450532E-3</v>
      </c>
      <c r="AP30" s="62">
        <f t="shared" si="35"/>
        <v>2.5632131171467173E-2</v>
      </c>
      <c r="AQ30" s="63" t="s">
        <v>43</v>
      </c>
      <c r="AS30" s="77" t="s">
        <v>110</v>
      </c>
      <c r="AT30" s="77"/>
      <c r="AU30" s="60">
        <f t="shared" si="36"/>
        <v>1.023380459790967E-4</v>
      </c>
      <c r="AV30" s="61">
        <f t="shared" si="37"/>
        <v>3.8310837668145479E-3</v>
      </c>
      <c r="AW30" s="62">
        <f t="shared" si="38"/>
        <v>2.6712557648977817E-2</v>
      </c>
      <c r="AX30" s="63" t="s">
        <v>43</v>
      </c>
    </row>
    <row r="31" spans="1:71" ht="29.1" customHeight="1" x14ac:dyDescent="0.25">
      <c r="X31" s="82" t="s">
        <v>112</v>
      </c>
      <c r="Y31" s="82"/>
      <c r="Z31" s="60">
        <f t="shared" si="27"/>
        <v>3.6221031871354011E-3</v>
      </c>
      <c r="AA31" s="61">
        <f t="shared" si="28"/>
        <v>7.8607721393344847E-4</v>
      </c>
      <c r="AB31" s="62">
        <f t="shared" si="29"/>
        <v>4.607821118501545</v>
      </c>
      <c r="AC31" s="63" t="s">
        <v>42</v>
      </c>
      <c r="AE31" s="82" t="s">
        <v>112</v>
      </c>
      <c r="AF31" s="82"/>
      <c r="AG31" s="60">
        <f t="shared" si="30"/>
        <v>3.5261718809143686E-3</v>
      </c>
      <c r="AH31" s="61">
        <f t="shared" si="31"/>
        <v>7.9100284902762963E-4</v>
      </c>
      <c r="AI31" s="62">
        <f t="shared" si="32"/>
        <v>4.4578497855589898</v>
      </c>
      <c r="AJ31" s="63" t="s">
        <v>42</v>
      </c>
      <c r="AL31" s="82" t="s">
        <v>112</v>
      </c>
      <c r="AM31" s="82"/>
      <c r="AN31" s="60">
        <f t="shared" si="33"/>
        <v>3.5189954765537717E-3</v>
      </c>
      <c r="AO31" s="61">
        <f t="shared" si="34"/>
        <v>8.0437029677691326E-4</v>
      </c>
      <c r="AP31" s="62">
        <f t="shared" si="35"/>
        <v>4.3748451312216243</v>
      </c>
      <c r="AQ31" s="63" t="s">
        <v>42</v>
      </c>
      <c r="AS31" s="82" t="s">
        <v>112</v>
      </c>
      <c r="AT31" s="82"/>
      <c r="AU31" s="60">
        <f t="shared" si="36"/>
        <v>3.4635665362110764E-3</v>
      </c>
      <c r="AV31" s="61">
        <f t="shared" si="37"/>
        <v>7.9914199674856157E-4</v>
      </c>
      <c r="AW31" s="62">
        <f t="shared" si="38"/>
        <v>4.3341065171185553</v>
      </c>
      <c r="AX31" s="63" t="s">
        <v>42</v>
      </c>
    </row>
    <row r="32" spans="1:71" ht="29.1" customHeight="1" x14ac:dyDescent="0.25">
      <c r="X32" s="77" t="s">
        <v>114</v>
      </c>
      <c r="Y32" s="77"/>
      <c r="Z32" s="60">
        <f t="shared" si="27"/>
        <v>0.14473599499365319</v>
      </c>
      <c r="AA32" s="61">
        <f t="shared" si="28"/>
        <v>8.1637354569477766E-2</v>
      </c>
      <c r="AB32" s="62">
        <f t="shared" si="29"/>
        <v>1.7729138304019283</v>
      </c>
      <c r="AC32" s="63" t="s">
        <v>42</v>
      </c>
      <c r="AE32" s="77" t="s">
        <v>114</v>
      </c>
      <c r="AF32" s="77"/>
      <c r="AG32" s="60">
        <f t="shared" si="30"/>
        <v>0.1492532818919351</v>
      </c>
      <c r="AH32" s="61">
        <f t="shared" si="31"/>
        <v>8.1142605968256717E-2</v>
      </c>
      <c r="AI32" s="62">
        <f t="shared" si="32"/>
        <v>1.8393947311764121</v>
      </c>
      <c r="AJ32" s="63" t="s">
        <v>42</v>
      </c>
      <c r="AL32" s="77" t="s">
        <v>114</v>
      </c>
      <c r="AM32" s="77"/>
      <c r="AN32" s="60">
        <f t="shared" si="33"/>
        <v>0.15247802503615465</v>
      </c>
      <c r="AO32" s="61">
        <f t="shared" si="34"/>
        <v>8.2598383072329404E-2</v>
      </c>
      <c r="AP32" s="62">
        <f t="shared" si="35"/>
        <v>1.8460170691553772</v>
      </c>
      <c r="AQ32" s="63" t="s">
        <v>42</v>
      </c>
      <c r="AS32" s="77" t="s">
        <v>114</v>
      </c>
      <c r="AT32" s="77"/>
      <c r="AU32" s="60">
        <f t="shared" si="36"/>
        <v>0.15561762547070629</v>
      </c>
      <c r="AV32" s="61">
        <f t="shared" si="37"/>
        <v>8.4036113037539939E-2</v>
      </c>
      <c r="AW32" s="62">
        <f t="shared" si="38"/>
        <v>1.8517946611975025</v>
      </c>
      <c r="AX32" s="63" t="s">
        <v>42</v>
      </c>
    </row>
    <row r="33" spans="24:50" ht="29.1" customHeight="1" x14ac:dyDescent="0.25">
      <c r="X33" s="82" t="s">
        <v>116</v>
      </c>
      <c r="Y33" s="83"/>
      <c r="Z33" s="60">
        <f t="shared" si="27"/>
        <v>0.24737222124144997</v>
      </c>
      <c r="AA33" s="61">
        <f t="shared" si="28"/>
        <v>0.1577493466723624</v>
      </c>
      <c r="AB33" s="62">
        <f t="shared" si="29"/>
        <v>1.5681346798553142</v>
      </c>
      <c r="AC33" s="63" t="s">
        <v>42</v>
      </c>
      <c r="AE33" s="82" t="s">
        <v>116</v>
      </c>
      <c r="AF33" s="83"/>
      <c r="AG33" s="60">
        <f t="shared" si="30"/>
        <v>0.24328556258195033</v>
      </c>
      <c r="AH33" s="61">
        <f t="shared" si="31"/>
        <v>0.1558971367703354</v>
      </c>
      <c r="AI33" s="62">
        <f t="shared" si="32"/>
        <v>1.5605518332280461</v>
      </c>
      <c r="AJ33" s="63" t="s">
        <v>42</v>
      </c>
      <c r="AL33" s="82" t="s">
        <v>116</v>
      </c>
      <c r="AM33" s="83"/>
      <c r="AN33" s="60">
        <f t="shared" si="33"/>
        <v>0.24319520738175601</v>
      </c>
      <c r="AO33" s="61">
        <f t="shared" si="34"/>
        <v>0.15471033264382594</v>
      </c>
      <c r="AP33" s="62">
        <f t="shared" si="35"/>
        <v>1.571939011608487</v>
      </c>
      <c r="AQ33" s="63" t="s">
        <v>42</v>
      </c>
      <c r="AS33" s="82" t="s">
        <v>116</v>
      </c>
      <c r="AT33" s="83"/>
      <c r="AU33" s="60">
        <f t="shared" si="36"/>
        <v>0.24007457242454944</v>
      </c>
      <c r="AV33" s="61">
        <f t="shared" si="37"/>
        <v>0.15257835281330107</v>
      </c>
      <c r="AW33" s="62">
        <f t="shared" si="38"/>
        <v>1.5734510695518589</v>
      </c>
      <c r="AX33" s="63" t="s">
        <v>42</v>
      </c>
    </row>
    <row r="34" spans="24:50" ht="29.1" customHeight="1" x14ac:dyDescent="0.25">
      <c r="X34" s="77" t="s">
        <v>118</v>
      </c>
      <c r="Y34" s="78"/>
      <c r="Z34" s="60">
        <f t="shared" si="27"/>
        <v>9.4806808835602344E-2</v>
      </c>
      <c r="AA34" s="61">
        <f t="shared" si="28"/>
        <v>4.6652189369381966E-2</v>
      </c>
      <c r="AB34" s="62">
        <f t="shared" si="29"/>
        <v>2.0322049215084528</v>
      </c>
      <c r="AC34" s="63" t="s">
        <v>42</v>
      </c>
      <c r="AE34" s="77" t="s">
        <v>118</v>
      </c>
      <c r="AF34" s="78"/>
      <c r="AG34" s="60">
        <f t="shared" si="30"/>
        <v>9.6432179622494618E-2</v>
      </c>
      <c r="AH34" s="61">
        <f t="shared" si="31"/>
        <v>4.8053041698399107E-2</v>
      </c>
      <c r="AI34" s="62">
        <f t="shared" si="32"/>
        <v>2.0067861724080469</v>
      </c>
      <c r="AJ34" s="63" t="s">
        <v>42</v>
      </c>
      <c r="AL34" s="77" t="s">
        <v>118</v>
      </c>
      <c r="AM34" s="78"/>
      <c r="AN34" s="60">
        <f t="shared" si="33"/>
        <v>9.641503338985058E-2</v>
      </c>
      <c r="AO34" s="61">
        <f t="shared" si="34"/>
        <v>4.7816312443952139E-2</v>
      </c>
      <c r="AP34" s="62">
        <f t="shared" si="35"/>
        <v>2.0163627946605756</v>
      </c>
      <c r="AQ34" s="63" t="s">
        <v>42</v>
      </c>
      <c r="AS34" s="77" t="s">
        <v>118</v>
      </c>
      <c r="AT34" s="78"/>
      <c r="AU34" s="60">
        <f t="shared" si="36"/>
        <v>9.7466238892909576E-2</v>
      </c>
      <c r="AV34" s="61">
        <f t="shared" si="37"/>
        <v>4.7687888590736312E-2</v>
      </c>
      <c r="AW34" s="62">
        <f t="shared" si="38"/>
        <v>2.0438363235029668</v>
      </c>
      <c r="AX34" s="63" t="s">
        <v>42</v>
      </c>
    </row>
    <row r="35" spans="24:50" ht="29.1" customHeight="1" x14ac:dyDescent="0.25">
      <c r="X35" s="82" t="s">
        <v>120</v>
      </c>
      <c r="Y35" s="83"/>
      <c r="Z35" s="60">
        <f t="shared" si="27"/>
        <v>4.6593700018635165E-2</v>
      </c>
      <c r="AA35" s="61">
        <f t="shared" si="28"/>
        <v>2.4665132958626181E-2</v>
      </c>
      <c r="AB35" s="62">
        <f t="shared" si="29"/>
        <v>1.8890512407450804</v>
      </c>
      <c r="AC35" s="63" t="s">
        <v>42</v>
      </c>
      <c r="AE35" s="82" t="s">
        <v>120</v>
      </c>
      <c r="AF35" s="83"/>
      <c r="AG35" s="60">
        <f t="shared" si="30"/>
        <v>4.6404921528311618E-2</v>
      </c>
      <c r="AH35" s="61">
        <f t="shared" si="31"/>
        <v>2.5524351099711216E-2</v>
      </c>
      <c r="AI35" s="62">
        <f t="shared" si="32"/>
        <v>1.8180646923022716</v>
      </c>
      <c r="AJ35" s="63" t="s">
        <v>42</v>
      </c>
      <c r="AL35" s="82" t="s">
        <v>120</v>
      </c>
      <c r="AM35" s="83"/>
      <c r="AN35" s="60">
        <f t="shared" si="33"/>
        <v>4.7586865408109656E-2</v>
      </c>
      <c r="AO35" s="61">
        <f t="shared" si="34"/>
        <v>2.625668249088315E-2</v>
      </c>
      <c r="AP35" s="62">
        <f t="shared" si="35"/>
        <v>1.812371590532535</v>
      </c>
      <c r="AQ35" s="63" t="s">
        <v>42</v>
      </c>
      <c r="AS35" s="82" t="s">
        <v>120</v>
      </c>
      <c r="AT35" s="83"/>
      <c r="AU35" s="60">
        <f t="shared" si="36"/>
        <v>4.8768812607201603E-2</v>
      </c>
      <c r="AV35" s="61">
        <f t="shared" si="37"/>
        <v>2.6879224999553232E-2</v>
      </c>
      <c r="AW35" s="62">
        <f t="shared" si="38"/>
        <v>1.814368256823335</v>
      </c>
      <c r="AX35" s="63" t="s">
        <v>42</v>
      </c>
    </row>
    <row r="36" spans="24:50" ht="29.1" customHeight="1" x14ac:dyDescent="0.25">
      <c r="X36" s="77" t="s">
        <v>122</v>
      </c>
      <c r="Y36" s="78"/>
      <c r="Z36" s="60">
        <f t="shared" si="27"/>
        <v>3.5617705772556428E-2</v>
      </c>
      <c r="AA36" s="61">
        <f t="shared" si="28"/>
        <v>3.4689885403377516E-2</v>
      </c>
      <c r="AB36" s="62">
        <f t="shared" si="29"/>
        <v>1.0267461353184113</v>
      </c>
      <c r="AC36" s="63" t="s">
        <v>42</v>
      </c>
      <c r="AE36" s="77" t="s">
        <v>122</v>
      </c>
      <c r="AF36" s="78"/>
      <c r="AG36" s="60">
        <f t="shared" si="30"/>
        <v>3.7653826194015812E-2</v>
      </c>
      <c r="AH36" s="61">
        <f t="shared" si="31"/>
        <v>3.7516523725766672E-2</v>
      </c>
      <c r="AI36" s="62">
        <f t="shared" si="32"/>
        <v>1.0036597865317367</v>
      </c>
      <c r="AJ36" s="63" t="s">
        <v>42</v>
      </c>
      <c r="AL36" s="77" t="s">
        <v>122</v>
      </c>
      <c r="AM36" s="78"/>
      <c r="AN36" s="60">
        <f t="shared" si="33"/>
        <v>3.9351001756758375E-2</v>
      </c>
      <c r="AO36" s="61">
        <f t="shared" si="34"/>
        <v>3.9830770727142938E-2</v>
      </c>
      <c r="AP36" s="62">
        <f t="shared" si="35"/>
        <v>0.98795481579628031</v>
      </c>
      <c r="AQ36" s="63" t="s">
        <v>43</v>
      </c>
      <c r="AS36" s="77" t="s">
        <v>122</v>
      </c>
      <c r="AT36" s="78"/>
      <c r="AU36" s="60">
        <f t="shared" si="36"/>
        <v>4.0160291479729375E-2</v>
      </c>
      <c r="AV36" s="61">
        <f t="shared" si="37"/>
        <v>4.1150383329851367E-2</v>
      </c>
      <c r="AW36" s="62">
        <f t="shared" si="38"/>
        <v>0.97593966884377092</v>
      </c>
      <c r="AX36" s="63" t="s">
        <v>43</v>
      </c>
    </row>
    <row r="37" spans="24:50" ht="29.1" customHeight="1" x14ac:dyDescent="0.25">
      <c r="X37" s="77" t="s">
        <v>124</v>
      </c>
      <c r="Y37" s="78"/>
      <c r="Z37" s="60">
        <f t="shared" si="27"/>
        <v>0.10295616012303282</v>
      </c>
      <c r="AA37" s="61">
        <f t="shared" si="28"/>
        <v>2.4453978569494429E-2</v>
      </c>
      <c r="AB37" s="62">
        <f t="shared" si="29"/>
        <v>4.2102007994505817</v>
      </c>
      <c r="AC37" s="63" t="s">
        <v>42</v>
      </c>
      <c r="AE37" s="77" t="s">
        <v>124</v>
      </c>
      <c r="AF37" s="78"/>
      <c r="AG37" s="60">
        <f t="shared" si="30"/>
        <v>0.10326878374074135</v>
      </c>
      <c r="AH37" s="61">
        <f t="shared" si="31"/>
        <v>2.5893715343203606E-2</v>
      </c>
      <c r="AI37" s="62">
        <f t="shared" si="32"/>
        <v>3.9881794625446281</v>
      </c>
      <c r="AJ37" s="63" t="s">
        <v>42</v>
      </c>
      <c r="AL37" s="77" t="s">
        <v>124</v>
      </c>
      <c r="AM37" s="78"/>
      <c r="AN37" s="60">
        <f t="shared" si="33"/>
        <v>0.10114528234850495</v>
      </c>
      <c r="AO37" s="61">
        <f t="shared" si="34"/>
        <v>2.5434072008874462E-2</v>
      </c>
      <c r="AP37" s="62">
        <f t="shared" si="35"/>
        <v>3.9767632297814255</v>
      </c>
      <c r="AQ37" s="63" t="s">
        <v>42</v>
      </c>
      <c r="AS37" s="77" t="s">
        <v>124</v>
      </c>
      <c r="AT37" s="78"/>
      <c r="AU37" s="60">
        <f t="shared" si="36"/>
        <v>9.9820781704459072E-2</v>
      </c>
      <c r="AV37" s="61">
        <f t="shared" si="37"/>
        <v>2.5165642332021503E-2</v>
      </c>
      <c r="AW37" s="62">
        <f t="shared" si="38"/>
        <v>3.9665501236757299</v>
      </c>
      <c r="AX37" s="63" t="s">
        <v>42</v>
      </c>
    </row>
    <row r="38" spans="24:50" ht="29.1" customHeight="1" x14ac:dyDescent="0.25">
      <c r="X38" s="77" t="s">
        <v>126</v>
      </c>
      <c r="Y38" s="78"/>
      <c r="Z38" s="60">
        <f t="shared" si="27"/>
        <v>1.6237645439040316E-2</v>
      </c>
      <c r="AA38" s="61">
        <f t="shared" si="28"/>
        <v>1.1462325024508883E-2</v>
      </c>
      <c r="AB38" s="62">
        <f t="shared" si="29"/>
        <v>1.4166101034755849</v>
      </c>
      <c r="AC38" s="63" t="s">
        <v>42</v>
      </c>
      <c r="AE38" s="77" t="s">
        <v>126</v>
      </c>
      <c r="AF38" s="78"/>
      <c r="AG38" s="60">
        <f t="shared" si="30"/>
        <v>1.6337603101266057E-2</v>
      </c>
      <c r="AH38" s="61">
        <f t="shared" si="31"/>
        <v>1.1553660874591424E-2</v>
      </c>
      <c r="AI38" s="62">
        <f t="shared" si="32"/>
        <v>1.414062891286292</v>
      </c>
      <c r="AJ38" s="63" t="s">
        <v>42</v>
      </c>
      <c r="AL38" s="77" t="s">
        <v>126</v>
      </c>
      <c r="AM38" s="78"/>
      <c r="AN38" s="60">
        <f t="shared" si="33"/>
        <v>1.6906785250684373E-2</v>
      </c>
      <c r="AO38" s="61">
        <f t="shared" si="34"/>
        <v>1.1987759417093333E-2</v>
      </c>
      <c r="AP38" s="62">
        <f t="shared" si="35"/>
        <v>1.4103373835294866</v>
      </c>
      <c r="AQ38" s="63" t="s">
        <v>42</v>
      </c>
      <c r="AS38" s="77" t="s">
        <v>126</v>
      </c>
      <c r="AT38" s="78"/>
      <c r="AU38" s="60">
        <f t="shared" si="36"/>
        <v>1.7591793864097059E-2</v>
      </c>
      <c r="AV38" s="61">
        <f t="shared" si="37"/>
        <v>1.2441728902374478E-2</v>
      </c>
      <c r="AW38" s="62">
        <f t="shared" si="38"/>
        <v>1.4139348318978162</v>
      </c>
      <c r="AX38" s="63" t="s">
        <v>42</v>
      </c>
    </row>
    <row r="39" spans="24:50" ht="29.1" customHeight="1" x14ac:dyDescent="0.25">
      <c r="X39" s="77" t="s">
        <v>128</v>
      </c>
      <c r="Y39" s="78"/>
      <c r="Z39" s="60">
        <f t="shared" si="27"/>
        <v>1.0547234574294052E-2</v>
      </c>
      <c r="AA39" s="61">
        <f t="shared" si="28"/>
        <v>4.0858857177649283E-3</v>
      </c>
      <c r="AB39" s="62">
        <f t="shared" si="29"/>
        <v>2.5813826677618454</v>
      </c>
      <c r="AC39" s="63" t="s">
        <v>42</v>
      </c>
      <c r="AE39" s="77" t="s">
        <v>128</v>
      </c>
      <c r="AF39" s="78"/>
      <c r="AG39" s="60">
        <f t="shared" si="30"/>
        <v>1.0459266676588039E-2</v>
      </c>
      <c r="AH39" s="61">
        <f t="shared" si="31"/>
        <v>4.182267142177171E-3</v>
      </c>
      <c r="AI39" s="62">
        <f t="shared" si="32"/>
        <v>2.5008604952822879</v>
      </c>
      <c r="AJ39" s="63" t="s">
        <v>42</v>
      </c>
      <c r="AL39" s="77" t="s">
        <v>128</v>
      </c>
      <c r="AM39" s="78"/>
      <c r="AN39" s="60">
        <f t="shared" si="33"/>
        <v>1.0769588158609105E-2</v>
      </c>
      <c r="AO39" s="61">
        <f t="shared" si="34"/>
        <v>4.3042511559082354E-3</v>
      </c>
      <c r="AP39" s="62">
        <f t="shared" si="35"/>
        <v>2.5020817253719541</v>
      </c>
      <c r="AQ39" s="63" t="s">
        <v>42</v>
      </c>
      <c r="AS39" s="77" t="s">
        <v>128</v>
      </c>
      <c r="AT39" s="78"/>
      <c r="AU39" s="60">
        <f t="shared" si="36"/>
        <v>1.1107806096510818E-2</v>
      </c>
      <c r="AV39" s="61">
        <f t="shared" si="37"/>
        <v>4.4264132671889026E-3</v>
      </c>
      <c r="AW39" s="62">
        <f t="shared" si="38"/>
        <v>2.5094371957648431</v>
      </c>
      <c r="AX39" s="63" t="s">
        <v>42</v>
      </c>
    </row>
    <row r="40" spans="24:50" ht="29.1" customHeight="1" x14ac:dyDescent="0.25">
      <c r="X40" s="82" t="s">
        <v>130</v>
      </c>
      <c r="Y40" s="83"/>
      <c r="Z40" s="60">
        <f t="shared" si="27"/>
        <v>4.2075885023435636E-2</v>
      </c>
      <c r="AA40" s="61">
        <f t="shared" si="28"/>
        <v>2.0698072204591376E-2</v>
      </c>
      <c r="AB40" s="62">
        <f t="shared" si="29"/>
        <v>2.0328407693013117</v>
      </c>
      <c r="AC40" s="63" t="s">
        <v>42</v>
      </c>
      <c r="AE40" s="82" t="s">
        <v>130</v>
      </c>
      <c r="AF40" s="83"/>
      <c r="AG40" s="60">
        <f t="shared" si="30"/>
        <v>4.2126148190513163E-2</v>
      </c>
      <c r="AH40" s="61">
        <f t="shared" si="31"/>
        <v>2.0177703616897157E-2</v>
      </c>
      <c r="AI40" s="62">
        <f t="shared" si="32"/>
        <v>2.0877573082814043</v>
      </c>
      <c r="AJ40" s="63" t="s">
        <v>42</v>
      </c>
      <c r="AL40" s="82" t="s">
        <v>130</v>
      </c>
      <c r="AM40" s="83"/>
      <c r="AN40" s="60">
        <f t="shared" si="33"/>
        <v>3.9985909974237788E-2</v>
      </c>
      <c r="AO40" s="61">
        <f t="shared" si="34"/>
        <v>2.0041713691183884E-2</v>
      </c>
      <c r="AP40" s="62">
        <f t="shared" si="35"/>
        <v>1.99513427795484</v>
      </c>
      <c r="AQ40" s="63" t="s">
        <v>42</v>
      </c>
      <c r="AS40" s="82" t="s">
        <v>130</v>
      </c>
      <c r="AT40" s="83"/>
      <c r="AU40" s="60">
        <f t="shared" si="36"/>
        <v>3.8608890036042572E-2</v>
      </c>
      <c r="AV40" s="61">
        <f t="shared" si="37"/>
        <v>1.9272222644343202E-2</v>
      </c>
      <c r="AW40" s="62">
        <f t="shared" si="38"/>
        <v>2.0033439187864035</v>
      </c>
      <c r="AX40" s="63" t="s">
        <v>42</v>
      </c>
    </row>
    <row r="41" spans="24:50" ht="29.1" customHeight="1" x14ac:dyDescent="0.25">
      <c r="X41" s="77" t="s">
        <v>132</v>
      </c>
      <c r="Y41" s="78"/>
      <c r="Z41" s="60">
        <f t="shared" si="27"/>
        <v>1.7850178311950786E-2</v>
      </c>
      <c r="AA41" s="61">
        <f t="shared" si="28"/>
        <v>2.6853874255240114E-2</v>
      </c>
      <c r="AB41" s="62">
        <f t="shared" si="29"/>
        <v>0.66471519685721336</v>
      </c>
      <c r="AC41" s="63" t="s">
        <v>43</v>
      </c>
      <c r="AE41" s="77" t="s">
        <v>132</v>
      </c>
      <c r="AF41" s="78"/>
      <c r="AG41" s="60">
        <f t="shared" si="30"/>
        <v>1.8087816401918536E-2</v>
      </c>
      <c r="AH41" s="61">
        <f t="shared" si="31"/>
        <v>2.7348137891976539E-2</v>
      </c>
      <c r="AI41" s="62">
        <f t="shared" si="32"/>
        <v>0.66139115114031888</v>
      </c>
      <c r="AJ41" s="63" t="s">
        <v>43</v>
      </c>
      <c r="AL41" s="77" t="s">
        <v>132</v>
      </c>
      <c r="AM41" s="78"/>
      <c r="AN41" s="60">
        <f t="shared" si="33"/>
        <v>1.8668623407722268E-2</v>
      </c>
      <c r="AO41" s="61">
        <f t="shared" si="34"/>
        <v>2.8209483178471006E-2</v>
      </c>
      <c r="AP41" s="62">
        <f t="shared" si="35"/>
        <v>0.6617853751383096</v>
      </c>
      <c r="AQ41" s="63" t="s">
        <v>43</v>
      </c>
      <c r="AS41" s="77" t="s">
        <v>132</v>
      </c>
      <c r="AT41" s="78"/>
      <c r="AU41" s="60">
        <f t="shared" si="36"/>
        <v>1.8841222205128069E-2</v>
      </c>
      <c r="AV41" s="61">
        <f t="shared" si="37"/>
        <v>2.8228349301822268E-2</v>
      </c>
      <c r="AW41" s="62">
        <f t="shared" si="38"/>
        <v>0.66745745575394955</v>
      </c>
      <c r="AX41" s="63" t="s">
        <v>43</v>
      </c>
    </row>
    <row r="42" spans="24:50" ht="29.1" customHeight="1" x14ac:dyDescent="0.25">
      <c r="X42" s="82" t="s">
        <v>134</v>
      </c>
      <c r="Y42" s="83"/>
      <c r="Z42" s="60">
        <f t="shared" si="27"/>
        <v>1.9854292693123575E-2</v>
      </c>
      <c r="AA42" s="61">
        <f t="shared" si="28"/>
        <v>7.3562959031050592E-3</v>
      </c>
      <c r="AB42" s="62">
        <f t="shared" si="29"/>
        <v>2.6989524285915643</v>
      </c>
      <c r="AC42" s="63" t="s">
        <v>42</v>
      </c>
      <c r="AE42" s="82" t="s">
        <v>134</v>
      </c>
      <c r="AF42" s="83"/>
      <c r="AG42" s="60">
        <f t="shared" si="30"/>
        <v>2.0121089821200006E-2</v>
      </c>
      <c r="AH42" s="61">
        <f t="shared" si="31"/>
        <v>7.6222141128950869E-3</v>
      </c>
      <c r="AI42" s="62">
        <f t="shared" si="32"/>
        <v>2.6397959337247698</v>
      </c>
      <c r="AJ42" s="63" t="s">
        <v>42</v>
      </c>
      <c r="AL42" s="82" t="s">
        <v>134</v>
      </c>
      <c r="AM42" s="83"/>
      <c r="AN42" s="60">
        <f t="shared" si="33"/>
        <v>2.0727049990188248E-2</v>
      </c>
      <c r="AO42" s="61">
        <f t="shared" si="34"/>
        <v>7.8414106733837568E-3</v>
      </c>
      <c r="AP42" s="62">
        <f t="shared" si="35"/>
        <v>2.6432807633124549</v>
      </c>
      <c r="AQ42" s="63" t="s">
        <v>42</v>
      </c>
      <c r="AS42" s="82" t="s">
        <v>134</v>
      </c>
      <c r="AT42" s="83"/>
      <c r="AU42" s="60">
        <f t="shared" si="36"/>
        <v>2.1191417550604368E-2</v>
      </c>
      <c r="AV42" s="61">
        <f t="shared" si="37"/>
        <v>8.0087669211856422E-3</v>
      </c>
      <c r="AW42" s="62">
        <f t="shared" si="38"/>
        <v>2.6460275045021695</v>
      </c>
      <c r="AX42" s="63" t="s">
        <v>42</v>
      </c>
    </row>
    <row r="43" spans="24:50" ht="29.1" customHeight="1" x14ac:dyDescent="0.25">
      <c r="X43" s="77" t="s">
        <v>136</v>
      </c>
      <c r="Y43" s="78"/>
      <c r="Z43" s="60">
        <f t="shared" si="27"/>
        <v>2.6183313013703746E-2</v>
      </c>
      <c r="AA43" s="61">
        <f t="shared" si="28"/>
        <v>1.9980225192939249E-2</v>
      </c>
      <c r="AB43" s="62">
        <f t="shared" si="29"/>
        <v>1.3104613567096626</v>
      </c>
      <c r="AC43" s="63" t="s">
        <v>42</v>
      </c>
      <c r="AE43" s="77" t="s">
        <v>136</v>
      </c>
      <c r="AF43" s="78"/>
      <c r="AG43" s="60">
        <f t="shared" si="30"/>
        <v>2.60123311116695E-2</v>
      </c>
      <c r="AH43" s="61">
        <f t="shared" si="31"/>
        <v>2.0559849470100838E-2</v>
      </c>
      <c r="AI43" s="62">
        <f t="shared" si="32"/>
        <v>1.2652004650859887</v>
      </c>
      <c r="AJ43" s="63" t="s">
        <v>42</v>
      </c>
      <c r="AL43" s="77" t="s">
        <v>136</v>
      </c>
      <c r="AM43" s="78"/>
      <c r="AN43" s="60">
        <f t="shared" si="33"/>
        <v>2.6961792590506881E-2</v>
      </c>
      <c r="AO43" s="61">
        <f t="shared" si="34"/>
        <v>2.1423709762247545E-2</v>
      </c>
      <c r="AP43" s="62">
        <f t="shared" si="35"/>
        <v>1.2585025137905126</v>
      </c>
      <c r="AQ43" s="63" t="s">
        <v>42</v>
      </c>
      <c r="AS43" s="77" t="s">
        <v>136</v>
      </c>
      <c r="AT43" s="78"/>
      <c r="AU43" s="60">
        <f t="shared" si="36"/>
        <v>2.730546478819345E-2</v>
      </c>
      <c r="AV43" s="61">
        <f t="shared" si="37"/>
        <v>2.1636960871773116E-2</v>
      </c>
      <c r="AW43" s="62">
        <f t="shared" si="38"/>
        <v>1.261982445224795</v>
      </c>
      <c r="AX43" s="63" t="s">
        <v>42</v>
      </c>
    </row>
  </sheetData>
  <mergeCells count="263">
    <mergeCell ref="A2:A4"/>
    <mergeCell ref="A1:J1"/>
    <mergeCell ref="L22:M22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  <mergeCell ref="L10:M10"/>
    <mergeCell ref="L2:M4"/>
    <mergeCell ref="B2:J2"/>
    <mergeCell ref="B3:J3"/>
    <mergeCell ref="L1:V1"/>
    <mergeCell ref="L17:M17"/>
    <mergeCell ref="L18:M18"/>
    <mergeCell ref="L19:M19"/>
    <mergeCell ref="L20:M20"/>
    <mergeCell ref="L21:M21"/>
    <mergeCell ref="X18:Y18"/>
    <mergeCell ref="X19:Y19"/>
    <mergeCell ref="X20:Y20"/>
    <mergeCell ref="X21:Y21"/>
    <mergeCell ref="X1:AC1"/>
    <mergeCell ref="AB2:AB4"/>
    <mergeCell ref="AC2:AC4"/>
    <mergeCell ref="N2:V2"/>
    <mergeCell ref="N3:V3"/>
    <mergeCell ref="Z2:Z4"/>
    <mergeCell ref="AA2:AA4"/>
    <mergeCell ref="X12:Y12"/>
    <mergeCell ref="X13:Y13"/>
    <mergeCell ref="X14:Y14"/>
    <mergeCell ref="X15:Y15"/>
    <mergeCell ref="X16:Y16"/>
    <mergeCell ref="X17:Y17"/>
    <mergeCell ref="X6:Y6"/>
    <mergeCell ref="X7:Y7"/>
    <mergeCell ref="X8:Y8"/>
    <mergeCell ref="X9:Y9"/>
    <mergeCell ref="X10:Y10"/>
    <mergeCell ref="X11:Y11"/>
    <mergeCell ref="X2:Y4"/>
    <mergeCell ref="X5:Y5"/>
    <mergeCell ref="AL15:AM15"/>
    <mergeCell ref="AL16:AM16"/>
    <mergeCell ref="AE1:AJ1"/>
    <mergeCell ref="AE11:AF11"/>
    <mergeCell ref="AE12:AF12"/>
    <mergeCell ref="AE13:AF13"/>
    <mergeCell ref="AE14:AF14"/>
    <mergeCell ref="AE15:AF15"/>
    <mergeCell ref="AE16:AF16"/>
    <mergeCell ref="AE5:AF5"/>
    <mergeCell ref="AE6:AF6"/>
    <mergeCell ref="AE7:AF7"/>
    <mergeCell ref="AE8:AF8"/>
    <mergeCell ref="AE9:AF9"/>
    <mergeCell ref="AE10:AF10"/>
    <mergeCell ref="AE2:AF4"/>
    <mergeCell ref="AG2:AG4"/>
    <mergeCell ref="AH2:AH4"/>
    <mergeCell ref="AI2:AI4"/>
    <mergeCell ref="AJ2:AJ4"/>
    <mergeCell ref="AE17:AF17"/>
    <mergeCell ref="AE18:AF18"/>
    <mergeCell ref="AE19:AF19"/>
    <mergeCell ref="AE20:AF20"/>
    <mergeCell ref="AE21:AF21"/>
    <mergeCell ref="AL17:AM17"/>
    <mergeCell ref="AL18:AM18"/>
    <mergeCell ref="AL19:AM19"/>
    <mergeCell ref="AL20:AM20"/>
    <mergeCell ref="AL21:AM21"/>
    <mergeCell ref="AS1:AX1"/>
    <mergeCell ref="AS2:AT4"/>
    <mergeCell ref="AU2:AU4"/>
    <mergeCell ref="AV2:AV4"/>
    <mergeCell ref="AW2:AW4"/>
    <mergeCell ref="AL11:AM11"/>
    <mergeCell ref="AL12:AM12"/>
    <mergeCell ref="AL13:AM13"/>
    <mergeCell ref="AL14:AM14"/>
    <mergeCell ref="AL5:AM5"/>
    <mergeCell ref="AL6:AM6"/>
    <mergeCell ref="AL7:AM7"/>
    <mergeCell ref="AL8:AM8"/>
    <mergeCell ref="AL9:AM9"/>
    <mergeCell ref="AL10:AM10"/>
    <mergeCell ref="AL1:AQ1"/>
    <mergeCell ref="AL2:AM4"/>
    <mergeCell ref="AN2:AN4"/>
    <mergeCell ref="AO2:AO4"/>
    <mergeCell ref="AP2:AP4"/>
    <mergeCell ref="AQ2:AQ4"/>
    <mergeCell ref="AS21:AT21"/>
    <mergeCell ref="AS10:AT10"/>
    <mergeCell ref="AS11:AT11"/>
    <mergeCell ref="AS12:AT12"/>
    <mergeCell ref="AS13:AT13"/>
    <mergeCell ref="AS14:AT14"/>
    <mergeCell ref="AS15:AT15"/>
    <mergeCell ref="AX2:AX4"/>
    <mergeCell ref="AS5:AT5"/>
    <mergeCell ref="AS6:AT6"/>
    <mergeCell ref="AS7:AT7"/>
    <mergeCell ref="AS8:AT8"/>
    <mergeCell ref="AS9:AT9"/>
    <mergeCell ref="AS16:AT16"/>
    <mergeCell ref="AS17:AT17"/>
    <mergeCell ref="AS18:AT18"/>
    <mergeCell ref="AS19:AT19"/>
    <mergeCell ref="AS20:AT20"/>
    <mergeCell ref="AZ17:BA17"/>
    <mergeCell ref="AZ18:BA18"/>
    <mergeCell ref="AZ19:BA19"/>
    <mergeCell ref="AZ20:BA20"/>
    <mergeCell ref="AZ21:BA21"/>
    <mergeCell ref="BG1:BP1"/>
    <mergeCell ref="BG2:BH4"/>
    <mergeCell ref="BI2:BI4"/>
    <mergeCell ref="BN2:BN4"/>
    <mergeCell ref="BO2:BO4"/>
    <mergeCell ref="AZ11:BA11"/>
    <mergeCell ref="AZ12:BA12"/>
    <mergeCell ref="AZ13:BA13"/>
    <mergeCell ref="AZ14:BA14"/>
    <mergeCell ref="AZ15:BA15"/>
    <mergeCell ref="AZ16:BA16"/>
    <mergeCell ref="AZ5:BA5"/>
    <mergeCell ref="AZ6:BA6"/>
    <mergeCell ref="AZ7:BA7"/>
    <mergeCell ref="AZ8:BA8"/>
    <mergeCell ref="AZ9:BA9"/>
    <mergeCell ref="AZ10:BA10"/>
    <mergeCell ref="AZ1:BE1"/>
    <mergeCell ref="AZ2:BA4"/>
    <mergeCell ref="BB2:BB4"/>
    <mergeCell ref="BC2:BC4"/>
    <mergeCell ref="BD2:BD4"/>
    <mergeCell ref="BE2:BE4"/>
    <mergeCell ref="BQ2:BQ4"/>
    <mergeCell ref="BR2:BR4"/>
    <mergeCell ref="BS2:BS4"/>
    <mergeCell ref="BG16:BH16"/>
    <mergeCell ref="BG17:BH17"/>
    <mergeCell ref="BP2:BP4"/>
    <mergeCell ref="BG5:BH5"/>
    <mergeCell ref="BG6:BH6"/>
    <mergeCell ref="BG7:BH7"/>
    <mergeCell ref="BG8:BH8"/>
    <mergeCell ref="BG9:BH9"/>
    <mergeCell ref="BG18:BH18"/>
    <mergeCell ref="BG19:BH19"/>
    <mergeCell ref="BG20:BH20"/>
    <mergeCell ref="BG21:BH21"/>
    <mergeCell ref="BG10:BH10"/>
    <mergeCell ref="BG11:BH11"/>
    <mergeCell ref="BG12:BH12"/>
    <mergeCell ref="BG13:BH13"/>
    <mergeCell ref="BG14:BH14"/>
    <mergeCell ref="BG15:BH15"/>
    <mergeCell ref="X23:AC23"/>
    <mergeCell ref="X24:Y26"/>
    <mergeCell ref="Z24:Z26"/>
    <mergeCell ref="AA24:AA26"/>
    <mergeCell ref="AB24:AB26"/>
    <mergeCell ref="AC24:AC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AE23:AJ23"/>
    <mergeCell ref="AE24:AF26"/>
    <mergeCell ref="AG24:AG26"/>
    <mergeCell ref="AH24:AH26"/>
    <mergeCell ref="AI24:AI26"/>
    <mergeCell ref="AJ24:AJ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3:AF43"/>
    <mergeCell ref="AL23:AQ23"/>
    <mergeCell ref="AL24:AM26"/>
    <mergeCell ref="AN24:AN26"/>
    <mergeCell ref="AO24:AO26"/>
    <mergeCell ref="AP24:AP26"/>
    <mergeCell ref="AQ24:AQ26"/>
    <mergeCell ref="AL27:AM27"/>
    <mergeCell ref="AL28:AM28"/>
    <mergeCell ref="AL29:AM29"/>
    <mergeCell ref="AL30:AM30"/>
    <mergeCell ref="AL31:AM31"/>
    <mergeCell ref="AL32:AM32"/>
    <mergeCell ref="AL33:AM33"/>
    <mergeCell ref="AL34:AM34"/>
    <mergeCell ref="AL35:AM35"/>
    <mergeCell ref="AL36:AM36"/>
    <mergeCell ref="AL37:AM37"/>
    <mergeCell ref="AL38:AM38"/>
    <mergeCell ref="AL39:AM39"/>
    <mergeCell ref="AL40:AM40"/>
    <mergeCell ref="AS37:AT37"/>
    <mergeCell ref="AS38:AT38"/>
    <mergeCell ref="AS39:AT39"/>
    <mergeCell ref="AS40:AT40"/>
    <mergeCell ref="AS41:AT41"/>
    <mergeCell ref="AE40:AF40"/>
    <mergeCell ref="AE41:AF41"/>
    <mergeCell ref="AE42:AF42"/>
    <mergeCell ref="AS42:AT42"/>
    <mergeCell ref="AS43:AT43"/>
    <mergeCell ref="BJ2:BJ4"/>
    <mergeCell ref="BK2:BK4"/>
    <mergeCell ref="BL2:BL4"/>
    <mergeCell ref="BM2:BM4"/>
    <mergeCell ref="AL41:AM41"/>
    <mergeCell ref="AL42:AM42"/>
    <mergeCell ref="AL43:AM43"/>
    <mergeCell ref="AS23:AX23"/>
    <mergeCell ref="AS24:AT26"/>
    <mergeCell ref="AU24:AU26"/>
    <mergeCell ref="AV24:AV26"/>
    <mergeCell ref="AW24:AW26"/>
    <mergeCell ref="AX24:AX26"/>
    <mergeCell ref="AS27:AT27"/>
    <mergeCell ref="AS28:AT28"/>
    <mergeCell ref="AS29:AT29"/>
    <mergeCell ref="AS30:AT30"/>
    <mergeCell ref="AS31:AT31"/>
    <mergeCell ref="AS32:AT32"/>
    <mergeCell ref="AS33:AT33"/>
    <mergeCell ref="AS34:AT34"/>
    <mergeCell ref="AS35:AT35"/>
    <mergeCell ref="AS36:AT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topLeftCell="AE1" zoomScale="64" zoomScaleNormal="64" workbookViewId="0">
      <selection activeCell="AK20" sqref="AK20"/>
    </sheetView>
  </sheetViews>
  <sheetFormatPr defaultRowHeight="15" x14ac:dyDescent="0.25"/>
  <cols>
    <col min="1" max="1" width="25.42578125" style="5" customWidth="1"/>
    <col min="2" max="2" width="20" style="5" customWidth="1"/>
    <col min="3" max="3" width="18.42578125" style="5" customWidth="1"/>
    <col min="4" max="4" width="17.140625" style="5" customWidth="1"/>
    <col min="5" max="5" width="17.85546875" style="5" customWidth="1"/>
    <col min="6" max="6" width="18" style="5" customWidth="1"/>
    <col min="7" max="7" width="16.85546875" style="5" customWidth="1"/>
    <col min="8" max="8" width="16" style="5" customWidth="1"/>
    <col min="9" max="10" width="10.7109375" style="5" customWidth="1"/>
    <col min="11" max="11" width="11.85546875" style="5" customWidth="1"/>
    <col min="12" max="12" width="8" style="5" customWidth="1"/>
    <col min="13" max="13" width="15.42578125" style="5" customWidth="1"/>
    <col min="14" max="15" width="9.140625" style="5"/>
    <col min="16" max="16" width="31.28515625" style="5" customWidth="1"/>
    <col min="17" max="17" width="22.85546875" style="5" customWidth="1"/>
    <col min="18" max="22" width="20.7109375" style="5" customWidth="1"/>
    <col min="23" max="23" width="15.140625" style="5" bestFit="1" customWidth="1"/>
    <col min="24" max="28" width="15.7109375" style="5" customWidth="1"/>
    <col min="29" max="30" width="9.140625" style="5"/>
    <col min="31" max="31" width="23.85546875" style="5" customWidth="1"/>
    <col min="32" max="32" width="17.140625" style="5" customWidth="1"/>
    <col min="33" max="34" width="9.140625" style="5"/>
    <col min="35" max="35" width="16.140625" style="5" customWidth="1"/>
    <col min="36" max="36" width="14.140625" style="5" customWidth="1"/>
    <col min="37" max="37" width="12.28515625" style="5" customWidth="1"/>
    <col min="38" max="38" width="16.5703125" style="5" customWidth="1"/>
    <col min="39" max="39" width="19.140625" style="5" customWidth="1"/>
    <col min="40" max="16384" width="9.140625" style="5"/>
  </cols>
  <sheetData>
    <row r="1" spans="1:39" ht="15.75" x14ac:dyDescent="0.25">
      <c r="A1" s="101" t="s">
        <v>144</v>
      </c>
      <c r="B1" s="101"/>
      <c r="C1" s="101"/>
      <c r="D1" s="101"/>
      <c r="E1" s="101"/>
      <c r="F1" s="101"/>
      <c r="G1" s="101"/>
      <c r="O1" s="101" t="s">
        <v>145</v>
      </c>
      <c r="P1" s="101"/>
      <c r="Q1" s="101"/>
      <c r="R1" s="101"/>
      <c r="S1" s="101"/>
      <c r="T1" s="101"/>
      <c r="U1" s="101"/>
      <c r="V1" s="101"/>
      <c r="AF1" s="112" t="s">
        <v>139</v>
      </c>
      <c r="AG1" s="112"/>
      <c r="AH1" s="112"/>
      <c r="AI1" s="112"/>
      <c r="AJ1" s="112"/>
      <c r="AK1" s="112"/>
      <c r="AL1" s="113"/>
      <c r="AM1" s="18"/>
    </row>
    <row r="2" spans="1:39" ht="15" customHeight="1" x14ac:dyDescent="0.25">
      <c r="A2" s="123" t="s">
        <v>0</v>
      </c>
      <c r="B2" s="126"/>
      <c r="C2" s="126"/>
      <c r="D2" s="126"/>
      <c r="E2" s="126"/>
      <c r="F2" s="126"/>
      <c r="G2" s="127"/>
      <c r="H2" s="119" t="s">
        <v>49</v>
      </c>
      <c r="I2" s="128"/>
      <c r="J2" s="128"/>
      <c r="K2" s="128"/>
      <c r="L2" s="129"/>
      <c r="M2" s="119" t="s">
        <v>49</v>
      </c>
      <c r="O2" s="124" t="s">
        <v>20</v>
      </c>
      <c r="P2" s="124"/>
      <c r="Q2" s="74"/>
      <c r="R2" s="133"/>
      <c r="S2" s="133"/>
      <c r="T2" s="133"/>
      <c r="U2" s="133"/>
      <c r="V2" s="134"/>
      <c r="W2" s="119" t="s">
        <v>49</v>
      </c>
      <c r="X2" s="116"/>
      <c r="Y2" s="116"/>
      <c r="Z2" s="116"/>
      <c r="AA2" s="116"/>
      <c r="AB2" s="119" t="s">
        <v>49</v>
      </c>
      <c r="AC2" s="14"/>
      <c r="AD2" s="118" t="s">
        <v>68</v>
      </c>
      <c r="AE2" s="118"/>
      <c r="AF2" s="120" t="s">
        <v>54</v>
      </c>
      <c r="AG2" s="121"/>
      <c r="AH2" s="122"/>
      <c r="AI2" s="116" t="s">
        <v>58</v>
      </c>
      <c r="AJ2" s="116"/>
      <c r="AK2" s="116"/>
      <c r="AL2" s="116"/>
      <c r="AM2" s="106" t="s">
        <v>65</v>
      </c>
    </row>
    <row r="3" spans="1:39" ht="15" customHeight="1" x14ac:dyDescent="0.25">
      <c r="A3" s="123"/>
      <c r="B3" s="126"/>
      <c r="C3" s="126"/>
      <c r="D3" s="126"/>
      <c r="E3" s="126"/>
      <c r="F3" s="126"/>
      <c r="G3" s="127"/>
      <c r="H3" s="119"/>
      <c r="I3" s="130"/>
      <c r="J3" s="130"/>
      <c r="K3" s="130"/>
      <c r="L3" s="131"/>
      <c r="M3" s="119"/>
      <c r="O3" s="124"/>
      <c r="P3" s="124"/>
      <c r="Q3" s="74"/>
      <c r="R3" s="133"/>
      <c r="S3" s="133"/>
      <c r="T3" s="133"/>
      <c r="U3" s="133"/>
      <c r="V3" s="134"/>
      <c r="W3" s="119"/>
      <c r="X3" s="116"/>
      <c r="Y3" s="116"/>
      <c r="Z3" s="116"/>
      <c r="AA3" s="116"/>
      <c r="AB3" s="119"/>
      <c r="AC3" s="14"/>
      <c r="AD3" s="118"/>
      <c r="AE3" s="118"/>
      <c r="AF3" s="114" t="s">
        <v>55</v>
      </c>
      <c r="AG3" s="114" t="s">
        <v>56</v>
      </c>
      <c r="AH3" s="114" t="s">
        <v>57</v>
      </c>
      <c r="AI3" s="116" t="s">
        <v>59</v>
      </c>
      <c r="AJ3" s="116" t="s">
        <v>60</v>
      </c>
      <c r="AK3" s="116" t="s">
        <v>61</v>
      </c>
      <c r="AL3" s="116" t="s">
        <v>62</v>
      </c>
      <c r="AM3" s="106"/>
    </row>
    <row r="4" spans="1:39" x14ac:dyDescent="0.25">
      <c r="A4" s="123"/>
      <c r="B4" s="25">
        <v>2014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119"/>
      <c r="I4" s="21" t="s">
        <v>50</v>
      </c>
      <c r="J4" s="21" t="s">
        <v>51</v>
      </c>
      <c r="K4" s="21" t="s">
        <v>52</v>
      </c>
      <c r="L4" s="21" t="s">
        <v>53</v>
      </c>
      <c r="M4" s="119"/>
      <c r="O4" s="124"/>
      <c r="P4" s="124"/>
      <c r="Q4" s="75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119"/>
      <c r="X4" s="32" t="s">
        <v>50</v>
      </c>
      <c r="Y4" s="32" t="s">
        <v>51</v>
      </c>
      <c r="Z4" s="32" t="s">
        <v>52</v>
      </c>
      <c r="AA4" s="32" t="s">
        <v>53</v>
      </c>
      <c r="AB4" s="119"/>
      <c r="AD4" s="118"/>
      <c r="AE4" s="118"/>
      <c r="AF4" s="115"/>
      <c r="AG4" s="115"/>
      <c r="AH4" s="115"/>
      <c r="AI4" s="116"/>
      <c r="AJ4" s="116"/>
      <c r="AK4" s="116"/>
      <c r="AL4" s="116"/>
      <c r="AM4" s="106"/>
    </row>
    <row r="5" spans="1:39" ht="29.1" customHeight="1" x14ac:dyDescent="0.25">
      <c r="A5" s="11" t="s">
        <v>2</v>
      </c>
      <c r="B5" s="152">
        <v>49954.23</v>
      </c>
      <c r="C5" s="152">
        <v>51649.75</v>
      </c>
      <c r="D5" s="152">
        <v>52770.33</v>
      </c>
      <c r="E5" s="152">
        <v>53984.32</v>
      </c>
      <c r="F5" s="152">
        <v>55263.11</v>
      </c>
      <c r="G5" s="152">
        <v>55475.66</v>
      </c>
      <c r="H5" s="6">
        <f>AVERAGE(B5:G5)</f>
        <v>53182.9</v>
      </c>
      <c r="I5" s="13">
        <f>(C5-B5)/B5</f>
        <v>3.394147002165776E-2</v>
      </c>
      <c r="J5" s="13">
        <f>(D5-C5)/C5</f>
        <v>2.169574876935516E-2</v>
      </c>
      <c r="K5" s="13">
        <f>(E5-D5)/D5</f>
        <v>2.30051621810968E-2</v>
      </c>
      <c r="L5" s="13">
        <f>(G5-F5)/F5</f>
        <v>3.8461461904696083E-3</v>
      </c>
      <c r="M5" s="13">
        <f>AVERAGE(I5:I5)</f>
        <v>3.394147002165776E-2</v>
      </c>
      <c r="O5" s="117" t="s">
        <v>23</v>
      </c>
      <c r="P5" s="117"/>
      <c r="Q5" s="152">
        <v>5343.52</v>
      </c>
      <c r="R5" s="152">
        <v>5482.57</v>
      </c>
      <c r="S5" s="152">
        <v>5597.68</v>
      </c>
      <c r="T5" s="152">
        <v>5881.64</v>
      </c>
      <c r="U5" s="152">
        <v>6050.42</v>
      </c>
      <c r="V5" s="152">
        <v>6259.28</v>
      </c>
      <c r="W5" s="152">
        <f>AVERAGE(Q5:V5)</f>
        <v>5769.1850000000004</v>
      </c>
      <c r="X5" s="13">
        <f>(S5-R5)/R5</f>
        <v>2.0995627962798576E-2</v>
      </c>
      <c r="Y5" s="13">
        <f>(T5-S5)/S5</f>
        <v>5.0728158808649303E-2</v>
      </c>
      <c r="Z5" s="13">
        <f>(U5-T5)/T5</f>
        <v>2.8696077964649271E-2</v>
      </c>
      <c r="AA5" s="13">
        <f>(V5-U5)/U5</f>
        <v>3.4519917625553211E-2</v>
      </c>
      <c r="AB5" s="13">
        <f>AVERAGE(X5:AA5)</f>
        <v>3.3734945590412589E-2</v>
      </c>
      <c r="AD5" s="117" t="s">
        <v>23</v>
      </c>
      <c r="AE5" s="117"/>
      <c r="AF5" s="17">
        <f>$AB$22</f>
        <v>4.3595612268311809E-2</v>
      </c>
      <c r="AG5" s="13">
        <f>AB5</f>
        <v>3.3734945590412589E-2</v>
      </c>
      <c r="AH5" s="13">
        <f>M5</f>
        <v>3.394147002165776E-2</v>
      </c>
      <c r="AI5" s="6">
        <f>$AF$5*H5</f>
        <v>2318.5410877044001</v>
      </c>
      <c r="AJ5" s="6">
        <f>H5*(AG5-$AF$5)</f>
        <v>-524.41884986404648</v>
      </c>
      <c r="AK5" s="12">
        <f>H5*(AG5-AH5)</f>
        <v>-10.983568174468811</v>
      </c>
      <c r="AL5" s="6">
        <f>SUM(AI5:AK5)</f>
        <v>1783.1386696658849</v>
      </c>
      <c r="AM5" s="6" t="s">
        <v>67</v>
      </c>
    </row>
    <row r="6" spans="1:39" ht="29.1" customHeight="1" x14ac:dyDescent="0.25">
      <c r="A6" s="11" t="s">
        <v>3</v>
      </c>
      <c r="B6" s="153">
        <v>296.2</v>
      </c>
      <c r="C6" s="153">
        <v>308.97000000000003</v>
      </c>
      <c r="D6" s="153">
        <v>325.39</v>
      </c>
      <c r="E6" s="153">
        <v>335.16</v>
      </c>
      <c r="F6" s="153">
        <v>349.83</v>
      </c>
      <c r="G6" s="153">
        <v>366.28</v>
      </c>
      <c r="H6" s="6">
        <f>AVERAGE(B6:G6)</f>
        <v>330.30500000000001</v>
      </c>
      <c r="I6" s="13">
        <f>(C6-B6)/B6</f>
        <v>4.311276164753558E-2</v>
      </c>
      <c r="J6" s="13">
        <f>(D6-C6)/C6</f>
        <v>5.3144318218597136E-2</v>
      </c>
      <c r="K6" s="13">
        <f>(E6-D6)/D6</f>
        <v>3.0025507852116041E-2</v>
      </c>
      <c r="L6" s="13">
        <f>(G6-F6)/F6</f>
        <v>4.7022839664980103E-2</v>
      </c>
      <c r="M6" s="13">
        <f>AVERAGE(I6:I6)</f>
        <v>4.311276164753558E-2</v>
      </c>
      <c r="O6" s="108" t="s">
        <v>22</v>
      </c>
      <c r="P6" s="109"/>
      <c r="Q6" s="153">
        <v>11009.3</v>
      </c>
      <c r="R6" s="153">
        <v>11142.84</v>
      </c>
      <c r="S6" s="153">
        <v>11231.38</v>
      </c>
      <c r="T6" s="153">
        <v>11060.92</v>
      </c>
      <c r="U6" s="153">
        <v>11541.13</v>
      </c>
      <c r="V6" s="153">
        <v>11501.97</v>
      </c>
      <c r="W6" s="152">
        <f t="shared" ref="W6:W22" si="0">AVERAGE(Q6:V6)</f>
        <v>11247.923333333332</v>
      </c>
      <c r="X6" s="13">
        <f>(S6-R6)/R6</f>
        <v>7.9459096603737515E-3</v>
      </c>
      <c r="Y6" s="13">
        <f>(T6-S6)/S6</f>
        <v>-1.5177119819648088E-2</v>
      </c>
      <c r="Z6" s="13">
        <f>(U6-T6)/T6</f>
        <v>4.3415014302607663E-2</v>
      </c>
      <c r="AA6" s="13">
        <f>(V6-U6)/U6</f>
        <v>-3.3930819599120587E-3</v>
      </c>
      <c r="AB6" s="13">
        <f>AVERAGE(X6:AA6)</f>
        <v>8.1976805458553164E-3</v>
      </c>
      <c r="AD6" s="108" t="s">
        <v>22</v>
      </c>
      <c r="AE6" s="109"/>
      <c r="AF6" s="17">
        <f t="shared" ref="AF6:AF22" si="1">$AB$22</f>
        <v>4.3595612268311809E-2</v>
      </c>
      <c r="AG6" s="13">
        <f t="shared" ref="AG6:AG22" si="2">AB6</f>
        <v>8.1976805458553164E-3</v>
      </c>
      <c r="AH6" s="13">
        <f>M6</f>
        <v>4.311276164753558E-2</v>
      </c>
      <c r="AI6" s="6">
        <f>$AF$5*H6</f>
        <v>14.399848710284733</v>
      </c>
      <c r="AJ6" s="6">
        <f>H6*(AG6-$AF$5)</f>
        <v>-11.692113837585991</v>
      </c>
      <c r="AK6" s="12">
        <f>H6*(AG6-AH6)</f>
        <v>-11.5326258632905</v>
      </c>
      <c r="AL6" s="6">
        <f t="shared" ref="AL6:AL22" si="3">SUM(AI6:AK6)</f>
        <v>-8.8248909905917579</v>
      </c>
      <c r="AM6" s="6" t="s">
        <v>67</v>
      </c>
    </row>
    <row r="7" spans="1:39" ht="29.1" customHeight="1" x14ac:dyDescent="0.25">
      <c r="A7" s="11" t="s">
        <v>4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6">
        <f>AVERAGE(B7:G7)</f>
        <v>0</v>
      </c>
      <c r="I7" s="13">
        <v>0</v>
      </c>
      <c r="J7" s="13">
        <v>0</v>
      </c>
      <c r="K7" s="13">
        <v>0</v>
      </c>
      <c r="L7" s="13">
        <v>0</v>
      </c>
      <c r="M7" s="13">
        <f>AVERAGE(I7:I7)</f>
        <v>0</v>
      </c>
      <c r="O7" s="108" t="s">
        <v>24</v>
      </c>
      <c r="P7" s="109"/>
      <c r="Q7" s="152">
        <v>16348.3</v>
      </c>
      <c r="R7" s="152">
        <v>16695.37</v>
      </c>
      <c r="S7" s="152">
        <v>17242.349999999999</v>
      </c>
      <c r="T7" s="152">
        <v>17715.060000000001</v>
      </c>
      <c r="U7" s="152">
        <v>19006.47</v>
      </c>
      <c r="V7" s="152">
        <v>18843.490000000002</v>
      </c>
      <c r="W7" s="152">
        <f t="shared" si="0"/>
        <v>17641.84</v>
      </c>
      <c r="X7" s="13">
        <f>(S7-R7)/R7</f>
        <v>3.2762376634959248E-2</v>
      </c>
      <c r="Y7" s="13">
        <f>(T7-S7)/S7</f>
        <v>2.7415636499665233E-2</v>
      </c>
      <c r="Z7" s="13">
        <f>(U7-T7)/T7</f>
        <v>7.2898991027972801E-2</v>
      </c>
      <c r="AA7" s="13">
        <f>(V7-U7)/U7</f>
        <v>-8.5749747322885084E-3</v>
      </c>
      <c r="AB7" s="13">
        <f>AVERAGE(X7:AA7)</f>
        <v>3.112550735757719E-2</v>
      </c>
      <c r="AD7" s="108" t="s">
        <v>24</v>
      </c>
      <c r="AE7" s="109"/>
      <c r="AF7" s="17">
        <f t="shared" si="1"/>
        <v>4.3595612268311809E-2</v>
      </c>
      <c r="AG7" s="13">
        <f t="shared" si="2"/>
        <v>3.112550735757719E-2</v>
      </c>
      <c r="AH7" s="13">
        <f>M7</f>
        <v>0</v>
      </c>
      <c r="AI7" s="6">
        <f>$AF$5*H7</f>
        <v>0</v>
      </c>
      <c r="AJ7" s="6">
        <f>H7*(AG7-$AF$5)</f>
        <v>0</v>
      </c>
      <c r="AK7" s="12">
        <f>H7*(AG7-AH7)</f>
        <v>0</v>
      </c>
      <c r="AL7" s="6">
        <f t="shared" si="3"/>
        <v>0</v>
      </c>
      <c r="AM7" s="6" t="s">
        <v>146</v>
      </c>
    </row>
    <row r="8" spans="1:39" ht="29.1" customHeight="1" x14ac:dyDescent="0.25">
      <c r="A8" s="11" t="s">
        <v>5</v>
      </c>
      <c r="B8" s="153">
        <v>200.15</v>
      </c>
      <c r="C8" s="153">
        <v>208.89</v>
      </c>
      <c r="D8" s="153">
        <v>222.05</v>
      </c>
      <c r="E8" s="153">
        <v>224.22</v>
      </c>
      <c r="F8" s="153">
        <v>224.5</v>
      </c>
      <c r="G8" s="153">
        <v>224.51</v>
      </c>
      <c r="H8" s="6">
        <f>AVERAGE(B8:G8)</f>
        <v>217.38666666666666</v>
      </c>
      <c r="I8" s="13">
        <f>(C8-B8)/B8</f>
        <v>4.3667249562827783E-2</v>
      </c>
      <c r="J8" s="13">
        <f>(D8-C8)/C8</f>
        <v>6.2999664895399612E-2</v>
      </c>
      <c r="K8" s="13">
        <f>(E8-D8)/D8</f>
        <v>9.772573744652048E-3</v>
      </c>
      <c r="L8" s="13">
        <f>(G8-F8)/F8</f>
        <v>4.454342984405748E-5</v>
      </c>
      <c r="M8" s="13">
        <f>AVERAGE(I8:I8)</f>
        <v>4.3667249562827783E-2</v>
      </c>
      <c r="O8" s="108" t="s">
        <v>25</v>
      </c>
      <c r="P8" s="108"/>
      <c r="Q8" s="153">
        <v>19.3</v>
      </c>
      <c r="R8" s="153">
        <v>18.36</v>
      </c>
      <c r="S8" s="153">
        <v>19.190000000000001</v>
      </c>
      <c r="T8" s="153">
        <v>20.29</v>
      </c>
      <c r="U8" s="153">
        <v>21.68</v>
      </c>
      <c r="V8" s="153">
        <v>23.61</v>
      </c>
      <c r="W8" s="152">
        <f t="shared" si="0"/>
        <v>20.404999999999998</v>
      </c>
      <c r="X8" s="13">
        <f>(S8-R8)/R8</f>
        <v>4.5206971677560014E-2</v>
      </c>
      <c r="Y8" s="13">
        <f>(T8-S8)/S8</f>
        <v>5.732152162584668E-2</v>
      </c>
      <c r="Z8" s="13">
        <f>(U8-T8)/T8</f>
        <v>6.8506653523903435E-2</v>
      </c>
      <c r="AA8" s="13">
        <f>(V8-U8)/U8</f>
        <v>8.9022140221402202E-2</v>
      </c>
      <c r="AB8" s="13">
        <f>AVERAGE(X8:AA8)</f>
        <v>6.5014321762178084E-2</v>
      </c>
      <c r="AD8" s="108" t="s">
        <v>25</v>
      </c>
      <c r="AE8" s="108"/>
      <c r="AF8" s="17">
        <f t="shared" si="1"/>
        <v>4.3595612268311809E-2</v>
      </c>
      <c r="AG8" s="13">
        <f t="shared" si="2"/>
        <v>6.5014321762178084E-2</v>
      </c>
      <c r="AH8" s="13">
        <f>M8</f>
        <v>4.3667249562827783E-2</v>
      </c>
      <c r="AI8" s="6">
        <f>$AF$5*H8</f>
        <v>9.4771048323007427</v>
      </c>
      <c r="AJ8" s="6">
        <f>H8*(AG8-$AF$5)</f>
        <v>4.6561418611732766</v>
      </c>
      <c r="AK8" s="155">
        <f>H8*(AG8-AH8)</f>
        <v>4.6405688685094306</v>
      </c>
      <c r="AL8" s="6">
        <f t="shared" si="3"/>
        <v>18.773815561983451</v>
      </c>
      <c r="AM8" s="6" t="s">
        <v>147</v>
      </c>
    </row>
    <row r="9" spans="1:39" ht="29.1" customHeight="1" x14ac:dyDescent="0.25">
      <c r="A9" s="11" t="s">
        <v>6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6">
        <f>AVERAGE(B9:G9)</f>
        <v>0</v>
      </c>
      <c r="I9" s="13">
        <v>0</v>
      </c>
      <c r="J9" s="13">
        <v>0</v>
      </c>
      <c r="K9" s="13">
        <v>0</v>
      </c>
      <c r="L9" s="13">
        <v>0</v>
      </c>
      <c r="M9" s="13">
        <f>AVERAGE(I9:I9)</f>
        <v>0</v>
      </c>
      <c r="O9" s="110" t="s">
        <v>26</v>
      </c>
      <c r="P9" s="110"/>
      <c r="Q9" s="152">
        <v>55.82</v>
      </c>
      <c r="R9" s="152">
        <v>58.81</v>
      </c>
      <c r="S9" s="152">
        <v>60.76</v>
      </c>
      <c r="T9" s="152">
        <v>64.16</v>
      </c>
      <c r="U9" s="152">
        <v>67.34</v>
      </c>
      <c r="V9" s="152">
        <v>70.31</v>
      </c>
      <c r="W9" s="152">
        <f t="shared" si="0"/>
        <v>62.866666666666667</v>
      </c>
      <c r="X9" s="13">
        <f>(S9-R9)/R9</f>
        <v>3.3157626254038355E-2</v>
      </c>
      <c r="Y9" s="13">
        <f>(T9-S9)/S9</f>
        <v>5.5957867017774832E-2</v>
      </c>
      <c r="Z9" s="13">
        <f>(U9-T9)/T9</f>
        <v>4.9563591022444002E-2</v>
      </c>
      <c r="AA9" s="13">
        <f>(V9-U9)/U9</f>
        <v>4.4104544104544084E-2</v>
      </c>
      <c r="AB9" s="13">
        <f>AVERAGE(X9:AA9)</f>
        <v>4.5695907099700318E-2</v>
      </c>
      <c r="AD9" s="110" t="s">
        <v>26</v>
      </c>
      <c r="AE9" s="110"/>
      <c r="AF9" s="17">
        <f t="shared" si="1"/>
        <v>4.3595612268311809E-2</v>
      </c>
      <c r="AG9" s="13">
        <f t="shared" si="2"/>
        <v>4.5695907099700318E-2</v>
      </c>
      <c r="AH9" s="13">
        <f>M9</f>
        <v>0</v>
      </c>
      <c r="AI9" s="6">
        <f>$AF$5*H9</f>
        <v>0</v>
      </c>
      <c r="AJ9" s="6">
        <f>H9*(AG9-$AF$5)</f>
        <v>0</v>
      </c>
      <c r="AK9" s="12">
        <f>H9*(AG9-AH9)</f>
        <v>0</v>
      </c>
      <c r="AL9" s="6">
        <f t="shared" si="3"/>
        <v>0</v>
      </c>
      <c r="AM9" s="6" t="s">
        <v>146</v>
      </c>
    </row>
    <row r="10" spans="1:39" ht="29.1" customHeight="1" x14ac:dyDescent="0.25">
      <c r="A10" s="11" t="s">
        <v>7</v>
      </c>
      <c r="B10" s="153">
        <v>7342.28</v>
      </c>
      <c r="C10" s="153">
        <v>8056.27</v>
      </c>
      <c r="D10" s="153">
        <v>8297.9599999999991</v>
      </c>
      <c r="E10" s="153">
        <v>9013.66</v>
      </c>
      <c r="F10" s="153">
        <v>9675.86</v>
      </c>
      <c r="G10" s="153">
        <v>11649.48</v>
      </c>
      <c r="H10" s="6">
        <f>AVERAGE(B10:G10)</f>
        <v>9005.9183333333331</v>
      </c>
      <c r="I10" s="13">
        <f>(C10-B10)/B10</f>
        <v>9.7243635491972624E-2</v>
      </c>
      <c r="J10" s="13">
        <f>(D10-C10)/C10</f>
        <v>3.0000235841152131E-2</v>
      </c>
      <c r="K10" s="13">
        <f>(E10-D10)/D10</f>
        <v>8.6250114485970142E-2</v>
      </c>
      <c r="L10" s="13">
        <f>(G10-F10)/F10</f>
        <v>0.20397360027945824</v>
      </c>
      <c r="M10" s="13">
        <f>AVERAGE(I10:I10)</f>
        <v>9.7243635491972624E-2</v>
      </c>
      <c r="O10" s="108" t="s">
        <v>27</v>
      </c>
      <c r="P10" s="108"/>
      <c r="Q10" s="153">
        <v>5460.65</v>
      </c>
      <c r="R10" s="153">
        <v>5991.89</v>
      </c>
      <c r="S10" s="153">
        <v>6577.59</v>
      </c>
      <c r="T10" s="153">
        <v>7198.59</v>
      </c>
      <c r="U10" s="153">
        <v>7694.87</v>
      </c>
      <c r="V10" s="153">
        <v>8227.31</v>
      </c>
      <c r="W10" s="152">
        <f t="shared" si="0"/>
        <v>6858.4833333333336</v>
      </c>
      <c r="X10" s="13">
        <f>(S10-R10)/R10</f>
        <v>9.7748790448422745E-2</v>
      </c>
      <c r="Y10" s="13">
        <f>(T10-S10)/S10</f>
        <v>9.4411478976342403E-2</v>
      </c>
      <c r="Z10" s="13">
        <f>(U10-T10)/T10</f>
        <v>6.8941278778205134E-2</v>
      </c>
      <c r="AA10" s="13">
        <f>(V10-U10)/U10</f>
        <v>6.9194151428159226E-2</v>
      </c>
      <c r="AB10" s="13">
        <f>AVERAGE(X10:AA10)</f>
        <v>8.257392490778237E-2</v>
      </c>
      <c r="AD10" s="108" t="s">
        <v>27</v>
      </c>
      <c r="AE10" s="108"/>
      <c r="AF10" s="17">
        <f t="shared" si="1"/>
        <v>4.3595612268311809E-2</v>
      </c>
      <c r="AG10" s="13">
        <f t="shared" si="2"/>
        <v>8.257392490778237E-2</v>
      </c>
      <c r="AH10" s="13">
        <f>M10</f>
        <v>9.7243635491972624E-2</v>
      </c>
      <c r="AI10" s="6">
        <f>$AF$5*H10</f>
        <v>392.61852378008092</v>
      </c>
      <c r="AJ10" s="6">
        <f>H10*(AG10-$AF$5)</f>
        <v>351.03550040220631</v>
      </c>
      <c r="AK10" s="12">
        <f>H10*(AG10-AH10)</f>
        <v>-132.11421549485306</v>
      </c>
      <c r="AL10" s="6">
        <f t="shared" si="3"/>
        <v>611.53980868743417</v>
      </c>
      <c r="AM10" s="6" t="s">
        <v>146</v>
      </c>
    </row>
    <row r="11" spans="1:39" ht="29.1" customHeight="1" x14ac:dyDescent="0.25">
      <c r="A11" s="11" t="s">
        <v>8</v>
      </c>
      <c r="B11" s="152">
        <v>51.17</v>
      </c>
      <c r="C11" s="152">
        <v>54.31</v>
      </c>
      <c r="D11" s="152">
        <v>58.04</v>
      </c>
      <c r="E11" s="152">
        <v>143.81</v>
      </c>
      <c r="F11" s="152">
        <v>158.77000000000001</v>
      </c>
      <c r="G11" s="152">
        <v>164.33</v>
      </c>
      <c r="H11" s="6">
        <f>AVERAGE(B11:G11)</f>
        <v>105.07166666666667</v>
      </c>
      <c r="I11" s="13">
        <f>(C11-B11)/B11</f>
        <v>6.1364080515927309E-2</v>
      </c>
      <c r="J11" s="13">
        <f>(D11-C11)/C11</f>
        <v>6.8679801141594485E-2</v>
      </c>
      <c r="K11" s="13">
        <f>(E11-D11)/D11</f>
        <v>1.4777739490006894</v>
      </c>
      <c r="L11" s="13">
        <f>(G11-F11)/F11</f>
        <v>3.5019210178245275E-2</v>
      </c>
      <c r="M11" s="13">
        <f>AVERAGE(I11:I11)</f>
        <v>6.1364080515927309E-2</v>
      </c>
      <c r="O11" s="110" t="s">
        <v>28</v>
      </c>
      <c r="P11" s="111"/>
      <c r="Q11" s="152">
        <v>2859.27</v>
      </c>
      <c r="R11" s="152">
        <v>3055.41</v>
      </c>
      <c r="S11" s="152">
        <v>3332.26</v>
      </c>
      <c r="T11" s="152">
        <v>3603.45</v>
      </c>
      <c r="U11" s="152">
        <v>3953.85</v>
      </c>
      <c r="V11" s="152">
        <v>4284.6400000000003</v>
      </c>
      <c r="W11" s="152">
        <f t="shared" si="0"/>
        <v>3514.813333333333</v>
      </c>
      <c r="X11" s="13">
        <f>(S11-R11)/R11</f>
        <v>9.0609770865448622E-2</v>
      </c>
      <c r="Y11" s="13">
        <f>(T11-S11)/S11</f>
        <v>8.1383205392136143E-2</v>
      </c>
      <c r="Z11" s="13">
        <f>(U11-T11)/T11</f>
        <v>9.7240144861174743E-2</v>
      </c>
      <c r="AA11" s="13">
        <f>(V11-U11)/U11</f>
        <v>8.3662759082919286E-2</v>
      </c>
      <c r="AB11" s="13">
        <f>AVERAGE(X11:AA11)</f>
        <v>8.8223970050419709E-2</v>
      </c>
      <c r="AD11" s="110" t="s">
        <v>28</v>
      </c>
      <c r="AE11" s="111"/>
      <c r="AF11" s="17">
        <f t="shared" si="1"/>
        <v>4.3595612268311809E-2</v>
      </c>
      <c r="AG11" s="13">
        <f t="shared" si="2"/>
        <v>8.8223970050419709E-2</v>
      </c>
      <c r="AH11" s="13">
        <f>M11</f>
        <v>6.1364080515927309E-2</v>
      </c>
      <c r="AI11" s="6">
        <f>$AF$5*H11</f>
        <v>4.5806636403853025</v>
      </c>
      <c r="AJ11" s="6">
        <f>H11*(AG11-$AF$5)</f>
        <v>4.6891759327623808</v>
      </c>
      <c r="AK11" s="155">
        <f>H11*(AG11-AH11)</f>
        <v>2.8222133598716739</v>
      </c>
      <c r="AL11" s="6">
        <f t="shared" si="3"/>
        <v>12.092052933019357</v>
      </c>
      <c r="AM11" s="6" t="s">
        <v>147</v>
      </c>
    </row>
    <row r="12" spans="1:39" ht="29.1" customHeight="1" x14ac:dyDescent="0.25">
      <c r="A12" s="11" t="s">
        <v>9</v>
      </c>
      <c r="B12" s="153">
        <v>47</v>
      </c>
      <c r="C12" s="153">
        <v>53.06</v>
      </c>
      <c r="D12" s="153">
        <v>49.56</v>
      </c>
      <c r="E12" s="153">
        <v>54.16</v>
      </c>
      <c r="F12" s="153">
        <v>63.72</v>
      </c>
      <c r="G12" s="153">
        <v>125.19</v>
      </c>
      <c r="H12" s="6">
        <f>AVERAGE(B12:G12)</f>
        <v>65.448333333333338</v>
      </c>
      <c r="I12" s="13">
        <f>(C12-B12)/B12</f>
        <v>0.12893617021276602</v>
      </c>
      <c r="J12" s="13">
        <f>(D12-C12)/C12</f>
        <v>-6.5963060686015831E-2</v>
      </c>
      <c r="K12" s="13">
        <f>(E12-D12)/D12</f>
        <v>9.2816787732041856E-2</v>
      </c>
      <c r="L12" s="13">
        <f>(G12-F12)/F12</f>
        <v>0.96468926553672318</v>
      </c>
      <c r="M12" s="13">
        <f>AVERAGE(I12:I12)</f>
        <v>0.12893617021276602</v>
      </c>
      <c r="O12" s="108" t="s">
        <v>29</v>
      </c>
      <c r="P12" s="109"/>
      <c r="Q12" s="153">
        <v>1136.3399999999999</v>
      </c>
      <c r="R12" s="153">
        <v>1232.58</v>
      </c>
      <c r="S12" s="153">
        <v>1330.98</v>
      </c>
      <c r="T12" s="153">
        <v>1438.51</v>
      </c>
      <c r="U12" s="153">
        <v>1561.47</v>
      </c>
      <c r="V12" s="153">
        <v>1686.59</v>
      </c>
      <c r="W12" s="152">
        <f t="shared" si="0"/>
        <v>1397.7449999999999</v>
      </c>
      <c r="X12" s="13">
        <f>(S12-R12)/R12</f>
        <v>7.9832546366158871E-2</v>
      </c>
      <c r="Y12" s="13">
        <f>(T12-S12)/S12</f>
        <v>8.0790094516822175E-2</v>
      </c>
      <c r="Z12" s="13">
        <f>(U12-T12)/T12</f>
        <v>8.5477334186067552E-2</v>
      </c>
      <c r="AA12" s="13">
        <f>(V12-U12)/U12</f>
        <v>8.0129621446457439E-2</v>
      </c>
      <c r="AB12" s="13">
        <f>AVERAGE(X12:AA12)</f>
        <v>8.1557399128876523E-2</v>
      </c>
      <c r="AD12" s="108" t="s">
        <v>29</v>
      </c>
      <c r="AE12" s="109"/>
      <c r="AF12" s="17">
        <f t="shared" si="1"/>
        <v>4.3595612268311809E-2</v>
      </c>
      <c r="AG12" s="13">
        <f t="shared" si="2"/>
        <v>8.1557399128876523E-2</v>
      </c>
      <c r="AH12" s="13">
        <f>M12</f>
        <v>0.12893617021276602</v>
      </c>
      <c r="AI12" s="6">
        <f>$AF$5*H12</f>
        <v>2.8532601636072275</v>
      </c>
      <c r="AJ12" s="6">
        <f>H12*(AG12-$AF$5)</f>
        <v>2.4845356803791931</v>
      </c>
      <c r="AK12" s="12">
        <f>H12*(AG12-AH12)</f>
        <v>-3.1008616028220946</v>
      </c>
      <c r="AL12" s="6">
        <f t="shared" si="3"/>
        <v>2.2369342411643256</v>
      </c>
      <c r="AM12" s="6" t="s">
        <v>146</v>
      </c>
    </row>
    <row r="13" spans="1:39" ht="29.1" customHeight="1" x14ac:dyDescent="0.25">
      <c r="A13" s="11" t="s">
        <v>10</v>
      </c>
      <c r="B13" s="152">
        <v>0</v>
      </c>
      <c r="C13" s="152">
        <v>145</v>
      </c>
      <c r="D13" s="152">
        <v>157</v>
      </c>
      <c r="E13" s="152">
        <v>169</v>
      </c>
      <c r="F13" s="152">
        <v>179.92</v>
      </c>
      <c r="G13" s="152">
        <v>196.97</v>
      </c>
      <c r="H13" s="6">
        <f>AVERAGE(B13:G13)</f>
        <v>141.315</v>
      </c>
      <c r="I13" s="13">
        <v>0</v>
      </c>
      <c r="J13" s="13">
        <f>(D13-C13)/C13</f>
        <v>8.2758620689655171E-2</v>
      </c>
      <c r="K13" s="13">
        <f>(E13-D13)/D13</f>
        <v>7.6433121019108277E-2</v>
      </c>
      <c r="L13" s="13">
        <f>(G13-F13)/F13</f>
        <v>9.4764339706536305E-2</v>
      </c>
      <c r="M13" s="13">
        <f>AVERAGE(I13:I13)</f>
        <v>0</v>
      </c>
      <c r="O13" s="110" t="s">
        <v>30</v>
      </c>
      <c r="P13" s="111"/>
      <c r="Q13" s="152">
        <v>248.4</v>
      </c>
      <c r="R13" s="152">
        <v>265.19</v>
      </c>
      <c r="S13" s="152">
        <v>285.54000000000002</v>
      </c>
      <c r="T13" s="152">
        <v>308.42</v>
      </c>
      <c r="U13" s="152">
        <v>332.19</v>
      </c>
      <c r="V13" s="152">
        <v>357.67</v>
      </c>
      <c r="W13" s="152">
        <f t="shared" si="0"/>
        <v>299.56833333333338</v>
      </c>
      <c r="X13" s="13">
        <f>(S13-R13)/R13</f>
        <v>7.6737433538217964E-2</v>
      </c>
      <c r="Y13" s="13">
        <f>(T13-S13)/S13</f>
        <v>8.0128878615955718E-2</v>
      </c>
      <c r="Z13" s="13">
        <f>(U13-T13)/T13</f>
        <v>7.7070228908631022E-2</v>
      </c>
      <c r="AA13" s="13">
        <f>(V13-U13)/U13</f>
        <v>7.6703091604202467E-2</v>
      </c>
      <c r="AB13" s="13">
        <f>AVERAGE(X13:AA13)</f>
        <v>7.7659908166751793E-2</v>
      </c>
      <c r="AD13" s="110" t="s">
        <v>30</v>
      </c>
      <c r="AE13" s="111"/>
      <c r="AF13" s="17">
        <f t="shared" si="1"/>
        <v>4.3595612268311809E-2</v>
      </c>
      <c r="AG13" s="13">
        <f t="shared" si="2"/>
        <v>7.7659908166751793E-2</v>
      </c>
      <c r="AH13" s="13">
        <f>M13</f>
        <v>0</v>
      </c>
      <c r="AI13" s="6">
        <f>$AF$5*H13</f>
        <v>6.1607139476964834</v>
      </c>
      <c r="AJ13" s="6">
        <f>H13*(AG13-$AF$5)</f>
        <v>4.8137959748880466</v>
      </c>
      <c r="AK13" s="155">
        <f>H13*(AG13-AH13)</f>
        <v>10.974509922584529</v>
      </c>
      <c r="AL13" s="6">
        <f t="shared" si="3"/>
        <v>21.949019845169062</v>
      </c>
      <c r="AM13" s="6" t="s">
        <v>66</v>
      </c>
    </row>
    <row r="14" spans="1:39" ht="29.1" customHeight="1" x14ac:dyDescent="0.25">
      <c r="A14" s="11" t="s">
        <v>11</v>
      </c>
      <c r="B14" s="153">
        <v>49</v>
      </c>
      <c r="C14" s="153">
        <v>52</v>
      </c>
      <c r="D14" s="153">
        <v>55</v>
      </c>
      <c r="E14" s="153">
        <v>58.09</v>
      </c>
      <c r="F14" s="153">
        <v>60.01</v>
      </c>
      <c r="G14" s="153">
        <v>62.07</v>
      </c>
      <c r="H14" s="6">
        <f>AVERAGE(B14:G14)</f>
        <v>56.028333333333336</v>
      </c>
      <c r="I14" s="13">
        <f>(C14-B14)/B14</f>
        <v>6.1224489795918366E-2</v>
      </c>
      <c r="J14" s="13">
        <f>(D14-C14)/C14</f>
        <v>5.7692307692307696E-2</v>
      </c>
      <c r="K14" s="13">
        <f>(E14-D14)/D14</f>
        <v>5.6181818181818242E-2</v>
      </c>
      <c r="L14" s="13">
        <f>(G14-F14)/F14</f>
        <v>3.4327612064655927E-2</v>
      </c>
      <c r="M14" s="13">
        <f>AVERAGE(I14:I14)</f>
        <v>6.1224489795918366E-2</v>
      </c>
      <c r="O14" s="108" t="s">
        <v>31</v>
      </c>
      <c r="P14" s="109"/>
      <c r="Q14" s="153">
        <v>833.68</v>
      </c>
      <c r="R14" s="153">
        <v>896.73</v>
      </c>
      <c r="S14" s="153">
        <v>984.34</v>
      </c>
      <c r="T14" s="153">
        <v>1063.18</v>
      </c>
      <c r="U14" s="153">
        <v>1151.94</v>
      </c>
      <c r="V14" s="153">
        <v>1284.55</v>
      </c>
      <c r="W14" s="152">
        <f t="shared" si="0"/>
        <v>1035.7366666666669</v>
      </c>
      <c r="X14" s="13">
        <f>(S14-R14)/R14</f>
        <v>9.7699419000144991E-2</v>
      </c>
      <c r="Y14" s="13">
        <f>(T14-S14)/S14</f>
        <v>8.0094276367921685E-2</v>
      </c>
      <c r="Z14" s="13">
        <f>(U14-T14)/T14</f>
        <v>8.3485392877969855E-2</v>
      </c>
      <c r="AA14" s="13">
        <f>(V14-U14)/U14</f>
        <v>0.1151188429952948</v>
      </c>
      <c r="AB14" s="13">
        <f>AVERAGE(X14:AA14)</f>
        <v>9.4099482810332827E-2</v>
      </c>
      <c r="AD14" s="108" t="s">
        <v>31</v>
      </c>
      <c r="AE14" s="109"/>
      <c r="AF14" s="17">
        <f t="shared" si="1"/>
        <v>4.3595612268311809E-2</v>
      </c>
      <c r="AG14" s="13">
        <f t="shared" si="2"/>
        <v>9.4099482810332827E-2</v>
      </c>
      <c r="AH14" s="13">
        <f>M14</f>
        <v>6.1224489795918366E-2</v>
      </c>
      <c r="AI14" s="6">
        <f>$AF$5*H14</f>
        <v>2.4425894960397301</v>
      </c>
      <c r="AJ14" s="6">
        <f>H14*(AG14-$AF$5)</f>
        <v>2.8296476933518675</v>
      </c>
      <c r="AK14" s="155">
        <f>H14*(AG14-AH14)</f>
        <v>1.8419310669426183</v>
      </c>
      <c r="AL14" s="6">
        <f t="shared" si="3"/>
        <v>7.1141682563342163</v>
      </c>
      <c r="AM14" s="6" t="s">
        <v>66</v>
      </c>
    </row>
    <row r="15" spans="1:39" ht="29.1" customHeight="1" x14ac:dyDescent="0.25">
      <c r="A15" s="11" t="s">
        <v>12</v>
      </c>
      <c r="B15" s="152">
        <v>77</v>
      </c>
      <c r="C15" s="152">
        <v>78</v>
      </c>
      <c r="D15" s="152">
        <v>80</v>
      </c>
      <c r="E15" s="152">
        <v>81.510000000000005</v>
      </c>
      <c r="F15" s="152">
        <v>82.53</v>
      </c>
      <c r="G15" s="152">
        <v>83.95</v>
      </c>
      <c r="H15" s="6">
        <f>AVERAGE(B15:G15)</f>
        <v>80.498333333333321</v>
      </c>
      <c r="I15" s="13">
        <f>(C15-B15)/B15</f>
        <v>1.2987012987012988E-2</v>
      </c>
      <c r="J15" s="13">
        <f>(D15-C15)/C15</f>
        <v>2.564102564102564E-2</v>
      </c>
      <c r="K15" s="13">
        <f>(E15-D15)/D15</f>
        <v>1.8875000000000065E-2</v>
      </c>
      <c r="L15" s="13">
        <f>(G15-F15)/F15</f>
        <v>1.7205864534108828E-2</v>
      </c>
      <c r="M15" s="13">
        <f>AVERAGE(I15:I15)</f>
        <v>1.2987012987012988E-2</v>
      </c>
      <c r="O15" s="108" t="s">
        <v>32</v>
      </c>
      <c r="P15" s="109"/>
      <c r="Q15" s="152">
        <v>678.12</v>
      </c>
      <c r="R15" s="152">
        <v>743.89</v>
      </c>
      <c r="S15" s="152">
        <v>762.3</v>
      </c>
      <c r="T15" s="152">
        <v>786.9</v>
      </c>
      <c r="U15" s="152">
        <v>809.59</v>
      </c>
      <c r="V15" s="152">
        <v>885.1</v>
      </c>
      <c r="W15" s="152">
        <f t="shared" si="0"/>
        <v>777.65000000000009</v>
      </c>
      <c r="X15" s="13">
        <f>(S15-R15)/R15</f>
        <v>2.4748282676202084E-2</v>
      </c>
      <c r="Y15" s="13">
        <f>(T15-S15)/S15</f>
        <v>3.2270759543486849E-2</v>
      </c>
      <c r="Z15" s="13">
        <f>(U15-T15)/T15</f>
        <v>2.883466768331434E-2</v>
      </c>
      <c r="AA15" s="13">
        <f>(V15-U15)/U15</f>
        <v>9.3269432675798847E-2</v>
      </c>
      <c r="AB15" s="13">
        <f>AVERAGE(X15:AA15)</f>
        <v>4.4780785644700533E-2</v>
      </c>
      <c r="AD15" s="108" t="s">
        <v>32</v>
      </c>
      <c r="AE15" s="109"/>
      <c r="AF15" s="17">
        <f t="shared" si="1"/>
        <v>4.3595612268311809E-2</v>
      </c>
      <c r="AG15" s="13">
        <f t="shared" si="2"/>
        <v>4.4780785644700533E-2</v>
      </c>
      <c r="AH15" s="13">
        <f>M15</f>
        <v>1.2987012987012988E-2</v>
      </c>
      <c r="AI15" s="6">
        <f>$AF$5*H15</f>
        <v>3.5093741282453195</v>
      </c>
      <c r="AJ15" s="6">
        <f>H15*(AG15-$AF$5)</f>
        <v>9.5404481510331568E-2</v>
      </c>
      <c r="AK15" s="155">
        <f>H15*(AG15-AH15)</f>
        <v>2.5593457093227507</v>
      </c>
      <c r="AL15" s="6">
        <f t="shared" si="3"/>
        <v>6.1641243190784021</v>
      </c>
      <c r="AM15" s="6" t="s">
        <v>66</v>
      </c>
    </row>
    <row r="16" spans="1:39" ht="29.1" customHeight="1" x14ac:dyDescent="0.25">
      <c r="A16" s="11" t="s">
        <v>13</v>
      </c>
      <c r="B16" s="153">
        <v>583.36</v>
      </c>
      <c r="C16" s="153">
        <v>609.71</v>
      </c>
      <c r="D16" s="153">
        <v>615.80999999999995</v>
      </c>
      <c r="E16" s="153">
        <v>631.92999999999995</v>
      </c>
      <c r="F16" s="153">
        <v>641.16999999999996</v>
      </c>
      <c r="G16" s="153">
        <v>585.04999999999995</v>
      </c>
      <c r="H16" s="6">
        <f>AVERAGE(B16:G16)</f>
        <v>611.17166666666662</v>
      </c>
      <c r="I16" s="13">
        <f>(C16-B16)/B16</f>
        <v>4.5169363686231527E-2</v>
      </c>
      <c r="J16" s="13">
        <f>(D16-C16)/C16</f>
        <v>1.0004756359580634E-2</v>
      </c>
      <c r="K16" s="13">
        <f>(E16-D16)/D16</f>
        <v>2.6176905214270647E-2</v>
      </c>
      <c r="L16" s="13">
        <f>(G16-F16)/F16</f>
        <v>-8.7527488809520104E-2</v>
      </c>
      <c r="M16" s="13">
        <f>AVERAGE(I16:I16)</f>
        <v>4.5169363686231527E-2</v>
      </c>
      <c r="O16" s="108" t="s">
        <v>33</v>
      </c>
      <c r="P16" s="109"/>
      <c r="Q16" s="153">
        <v>526.62</v>
      </c>
      <c r="R16" s="153">
        <v>566.61</v>
      </c>
      <c r="S16" s="153">
        <v>614.29</v>
      </c>
      <c r="T16" s="153">
        <v>666.05</v>
      </c>
      <c r="U16" s="153">
        <v>727.72</v>
      </c>
      <c r="V16" s="153">
        <v>788.96</v>
      </c>
      <c r="W16" s="152">
        <f t="shared" si="0"/>
        <v>648.375</v>
      </c>
      <c r="X16" s="13">
        <f>(S16-R16)/R16</f>
        <v>8.4149591429731121E-2</v>
      </c>
      <c r="Y16" s="13">
        <f>(T16-S16)/S16</f>
        <v>8.4259877256670293E-2</v>
      </c>
      <c r="Z16" s="13">
        <f>(U16-T16)/T16</f>
        <v>9.2590646347871897E-2</v>
      </c>
      <c r="AA16" s="13">
        <f>(V16-U16)/U16</f>
        <v>8.4153245753861391E-2</v>
      </c>
      <c r="AB16" s="13">
        <f>AVERAGE(X16:AA16)</f>
        <v>8.6288340197033686E-2</v>
      </c>
      <c r="AD16" s="108" t="s">
        <v>33</v>
      </c>
      <c r="AE16" s="109"/>
      <c r="AF16" s="17">
        <f t="shared" si="1"/>
        <v>4.3595612268311809E-2</v>
      </c>
      <c r="AG16" s="13">
        <f t="shared" si="2"/>
        <v>8.6288340197033686E-2</v>
      </c>
      <c r="AH16" s="13">
        <f>M16</f>
        <v>4.5169363686231527E-2</v>
      </c>
      <c r="AI16" s="6">
        <f>$AF$5*H16</f>
        <v>26.644403009377907</v>
      </c>
      <c r="AJ16" s="6">
        <f>H16*(AG16-$AF$5)</f>
        <v>26.092585682743497</v>
      </c>
      <c r="AK16" s="155">
        <f>H16*(AG16-AH16)</f>
        <v>25.13075340573447</v>
      </c>
      <c r="AL16" s="6">
        <f t="shared" si="3"/>
        <v>77.867742097855867</v>
      </c>
      <c r="AM16" s="6" t="s">
        <v>66</v>
      </c>
    </row>
    <row r="17" spans="1:39" ht="29.1" customHeight="1" x14ac:dyDescent="0.25">
      <c r="A17" s="11" t="s">
        <v>14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6">
        <f>AVERAGE(B17:G17)</f>
        <v>0</v>
      </c>
      <c r="I17" s="13">
        <v>0</v>
      </c>
      <c r="J17" s="13">
        <v>0</v>
      </c>
      <c r="K17" s="13">
        <v>0</v>
      </c>
      <c r="L17" s="13">
        <v>0</v>
      </c>
      <c r="M17" s="13">
        <f>AVERAGE(I17:I17)</f>
        <v>0</v>
      </c>
      <c r="O17" s="108" t="s">
        <v>34</v>
      </c>
      <c r="P17" s="109"/>
      <c r="Q17" s="152">
        <v>51.67</v>
      </c>
      <c r="R17" s="152">
        <v>55.37</v>
      </c>
      <c r="S17" s="152">
        <v>58.39</v>
      </c>
      <c r="T17" s="152">
        <v>62.76</v>
      </c>
      <c r="U17" s="152">
        <v>67.42</v>
      </c>
      <c r="V17" s="152">
        <v>70.98</v>
      </c>
      <c r="W17" s="152">
        <f t="shared" si="0"/>
        <v>61.098333333333336</v>
      </c>
      <c r="X17" s="13">
        <f>(S17-R17)/R17</f>
        <v>5.4542170850641197E-2</v>
      </c>
      <c r="Y17" s="13">
        <f>(T17-S17)/S17</f>
        <v>7.4841582462750425E-2</v>
      </c>
      <c r="Z17" s="13">
        <f>(U17-T17)/T17</f>
        <v>7.4251115360102038E-2</v>
      </c>
      <c r="AA17" s="13">
        <f>(V17-U17)/U17</f>
        <v>5.2803322456244473E-2</v>
      </c>
      <c r="AB17" s="13">
        <f>AVERAGE(X17:AA17)</f>
        <v>6.4109547782434537E-2</v>
      </c>
      <c r="AD17" s="108" t="s">
        <v>34</v>
      </c>
      <c r="AE17" s="109"/>
      <c r="AF17" s="17">
        <f t="shared" si="1"/>
        <v>4.3595612268311809E-2</v>
      </c>
      <c r="AG17" s="13">
        <f t="shared" si="2"/>
        <v>6.4109547782434537E-2</v>
      </c>
      <c r="AH17" s="13">
        <f>M17</f>
        <v>0</v>
      </c>
      <c r="AI17" s="6">
        <f>$AF$5*H17</f>
        <v>0</v>
      </c>
      <c r="AJ17" s="6">
        <f>H17*(AG17-$AF$5)</f>
        <v>0</v>
      </c>
      <c r="AK17" s="12">
        <f>H17*(AG17-AH17)</f>
        <v>0</v>
      </c>
      <c r="AL17" s="6">
        <f t="shared" si="3"/>
        <v>0</v>
      </c>
      <c r="AM17" s="6" t="s">
        <v>67</v>
      </c>
    </row>
    <row r="18" spans="1:39" ht="29.1" customHeight="1" x14ac:dyDescent="0.25">
      <c r="A18" s="11" t="s">
        <v>15</v>
      </c>
      <c r="B18" s="153">
        <v>41410.86</v>
      </c>
      <c r="C18" s="153">
        <v>45483.65</v>
      </c>
      <c r="D18" s="153">
        <v>47393.96</v>
      </c>
      <c r="E18" s="153">
        <v>48880.25</v>
      </c>
      <c r="F18" s="153">
        <v>58496.22</v>
      </c>
      <c r="G18" s="153">
        <v>61347.01</v>
      </c>
      <c r="H18" s="6">
        <f>AVERAGE(B18:G18)</f>
        <v>50501.991666666669</v>
      </c>
      <c r="I18" s="13">
        <f>(C18-B18)/B18</f>
        <v>9.8350770788145928E-2</v>
      </c>
      <c r="J18" s="13">
        <f>(D18-C18)/C18</f>
        <v>4.1999927446455983E-2</v>
      </c>
      <c r="K18" s="13">
        <f>(E18-D18)/D18</f>
        <v>3.1360325239756306E-2</v>
      </c>
      <c r="L18" s="13">
        <f>(G18-F18)/F18</f>
        <v>4.8734601996505089E-2</v>
      </c>
      <c r="M18" s="13">
        <f>AVERAGE(I18:I18)</f>
        <v>9.8350770788145928E-2</v>
      </c>
      <c r="O18" s="110" t="s">
        <v>35</v>
      </c>
      <c r="P18" s="111"/>
      <c r="Q18" s="153">
        <v>4006.01</v>
      </c>
      <c r="R18" s="153">
        <v>4340.17</v>
      </c>
      <c r="S18" s="153">
        <v>4699.3999999999996</v>
      </c>
      <c r="T18" s="153">
        <v>4975.08</v>
      </c>
      <c r="U18" s="153">
        <v>5295.55</v>
      </c>
      <c r="V18" s="153">
        <v>5447.56</v>
      </c>
      <c r="W18" s="152">
        <f t="shared" si="0"/>
        <v>4793.961666666667</v>
      </c>
      <c r="X18" s="13">
        <f>(S18-R18)/R18</f>
        <v>8.2768647311049923E-2</v>
      </c>
      <c r="Y18" s="13">
        <f>(T18-S18)/S18</f>
        <v>5.8662808018044924E-2</v>
      </c>
      <c r="Z18" s="13">
        <f>(U18-T18)/T18</f>
        <v>6.4415044582197725E-2</v>
      </c>
      <c r="AA18" s="13">
        <f>(V18-U18)/U18</f>
        <v>2.8705233639565335E-2</v>
      </c>
      <c r="AB18" s="13">
        <f>AVERAGE(X18:AA18)</f>
        <v>5.8637933387714475E-2</v>
      </c>
      <c r="AD18" s="110" t="s">
        <v>35</v>
      </c>
      <c r="AE18" s="111"/>
      <c r="AF18" s="17">
        <f t="shared" si="1"/>
        <v>4.3595612268311809E-2</v>
      </c>
      <c r="AG18" s="13">
        <f t="shared" si="2"/>
        <v>5.8637933387714475E-2</v>
      </c>
      <c r="AH18" s="13">
        <f>M18</f>
        <v>9.8350770788145928E-2</v>
      </c>
      <c r="AI18" s="6">
        <f>$AF$5*H18</f>
        <v>2201.6652474775142</v>
      </c>
      <c r="AJ18" s="6">
        <f>H18*(AG18-$AF$5)</f>
        <v>759.66717581939747</v>
      </c>
      <c r="AK18" s="12">
        <f>H18*(AG18-AH18)</f>
        <v>-2005.5773834562776</v>
      </c>
      <c r="AL18" s="6">
        <f t="shared" si="3"/>
        <v>955.75503984063403</v>
      </c>
      <c r="AM18" s="6" t="s">
        <v>67</v>
      </c>
    </row>
    <row r="19" spans="1:39" ht="29.1" customHeight="1" x14ac:dyDescent="0.25">
      <c r="A19" s="11" t="s">
        <v>16</v>
      </c>
      <c r="B19" s="152">
        <v>4053.02</v>
      </c>
      <c r="C19" s="152">
        <v>4321.82</v>
      </c>
      <c r="D19" s="152">
        <v>4496.04</v>
      </c>
      <c r="E19" s="152">
        <v>4794.1099999999997</v>
      </c>
      <c r="F19" s="152">
        <v>5015.8</v>
      </c>
      <c r="G19" s="152">
        <v>5320.32</v>
      </c>
      <c r="H19" s="6">
        <f>AVERAGE(B19:G19)</f>
        <v>4666.8516666666665</v>
      </c>
      <c r="I19" s="13">
        <f>(C19-B19)/B19</f>
        <v>6.6320916255039386E-2</v>
      </c>
      <c r="J19" s="13">
        <f>(D19-C19)/C19</f>
        <v>4.031172052514919E-2</v>
      </c>
      <c r="K19" s="13">
        <f>(E19-D19)/D19</f>
        <v>6.6296118361936218E-2</v>
      </c>
      <c r="L19" s="13">
        <f>(G19-F19)/F19</f>
        <v>6.0712149607241021E-2</v>
      </c>
      <c r="M19" s="13">
        <f>AVERAGE(I19:I19)</f>
        <v>6.6320916255039386E-2</v>
      </c>
      <c r="O19" s="108" t="s">
        <v>44</v>
      </c>
      <c r="P19" s="109"/>
      <c r="Q19" s="152">
        <v>1189.21</v>
      </c>
      <c r="R19" s="152">
        <v>1275.74</v>
      </c>
      <c r="S19" s="152">
        <v>1354.65</v>
      </c>
      <c r="T19" s="152">
        <v>1461.94</v>
      </c>
      <c r="U19" s="152">
        <v>1531.43</v>
      </c>
      <c r="V19" s="152">
        <v>1620.23</v>
      </c>
      <c r="W19" s="152">
        <f t="shared" si="0"/>
        <v>1405.5333333333335</v>
      </c>
      <c r="X19" s="13">
        <f>(S19-R19)/R19</f>
        <v>6.1854296329973253E-2</v>
      </c>
      <c r="Y19" s="13">
        <f>(T19-S19)/S19</f>
        <v>7.9201269700660659E-2</v>
      </c>
      <c r="Z19" s="13">
        <f>(U19-T19)/T19</f>
        <v>4.7532730481415111E-2</v>
      </c>
      <c r="AA19" s="13">
        <f>(V19-U19)/U19</f>
        <v>5.7985020536361405E-2</v>
      </c>
      <c r="AB19" s="13">
        <f>AVERAGE(X19:AA19)</f>
        <v>6.16433292621026E-2</v>
      </c>
      <c r="AD19" s="108" t="s">
        <v>44</v>
      </c>
      <c r="AE19" s="109"/>
      <c r="AF19" s="17">
        <f t="shared" si="1"/>
        <v>4.3595612268311809E-2</v>
      </c>
      <c r="AG19" s="13">
        <f t="shared" si="2"/>
        <v>6.16433292621026E-2</v>
      </c>
      <c r="AH19" s="13">
        <f>M19</f>
        <v>6.6320916255039386E-2</v>
      </c>
      <c r="AI19" s="6">
        <f>$AF$5*H19</f>
        <v>203.45425577372473</v>
      </c>
      <c r="AJ19" s="6">
        <f>H19*(AG19-$AF$5)</f>
        <v>84.226018132000874</v>
      </c>
      <c r="AK19" s="12">
        <f>H19*(AG19-AH19)</f>
        <v>-21.829604653965358</v>
      </c>
      <c r="AL19" s="6">
        <f t="shared" si="3"/>
        <v>265.85066925176022</v>
      </c>
      <c r="AM19" s="6" t="s">
        <v>67</v>
      </c>
    </row>
    <row r="20" spans="1:39" ht="29.1" customHeight="1" x14ac:dyDescent="0.25">
      <c r="A20" s="11" t="s">
        <v>17</v>
      </c>
      <c r="B20" s="153">
        <v>1566.7</v>
      </c>
      <c r="C20" s="153">
        <v>1650.38</v>
      </c>
      <c r="D20" s="153">
        <v>1700.81</v>
      </c>
      <c r="E20" s="153">
        <v>1750.73</v>
      </c>
      <c r="F20" s="153">
        <v>1791.95</v>
      </c>
      <c r="G20" s="153">
        <v>1810.02</v>
      </c>
      <c r="H20" s="6">
        <f>AVERAGE(B20:G20)</f>
        <v>1711.7650000000001</v>
      </c>
      <c r="I20" s="13">
        <f>(C20-B20)/B20</f>
        <v>5.3411629539797063E-2</v>
      </c>
      <c r="J20" s="13">
        <f>(D20-C20)/C20</f>
        <v>3.0556599086270939E-2</v>
      </c>
      <c r="K20" s="13">
        <f>(E20-D20)/D20</f>
        <v>2.9350721126992475E-2</v>
      </c>
      <c r="L20" s="13">
        <f>(G20-F20)/F20</f>
        <v>1.0083986718379383E-2</v>
      </c>
      <c r="M20" s="13">
        <f>AVERAGE(I20:I20)</f>
        <v>5.3411629539797063E-2</v>
      </c>
      <c r="O20" s="110" t="s">
        <v>45</v>
      </c>
      <c r="P20" s="111"/>
      <c r="Q20" s="153">
        <v>365.57</v>
      </c>
      <c r="R20" s="153">
        <v>388.69</v>
      </c>
      <c r="S20" s="153">
        <v>413.87</v>
      </c>
      <c r="T20" s="153">
        <v>443.42</v>
      </c>
      <c r="U20" s="153">
        <v>474.56</v>
      </c>
      <c r="V20" s="153">
        <v>495.37</v>
      </c>
      <c r="W20" s="152">
        <f t="shared" si="0"/>
        <v>430.24666666666667</v>
      </c>
      <c r="X20" s="13">
        <f>(S20-R20)/R20</f>
        <v>6.4781702642208464E-2</v>
      </c>
      <c r="Y20" s="13">
        <f>(T20-S20)/S20</f>
        <v>7.1399231642786415E-2</v>
      </c>
      <c r="Z20" s="13">
        <f>(U20-T20)/T20</f>
        <v>7.0226872942131577E-2</v>
      </c>
      <c r="AA20" s="13">
        <f>(V20-U20)/U20</f>
        <v>4.3851146325016861E-2</v>
      </c>
      <c r="AB20" s="13">
        <f>AVERAGE(X20:AA20)</f>
        <v>6.2564738388035834E-2</v>
      </c>
      <c r="AD20" s="110" t="s">
        <v>45</v>
      </c>
      <c r="AE20" s="111"/>
      <c r="AF20" s="17">
        <f t="shared" si="1"/>
        <v>4.3595612268311809E-2</v>
      </c>
      <c r="AG20" s="13">
        <f t="shared" si="2"/>
        <v>6.2564738388035834E-2</v>
      </c>
      <c r="AH20" s="13">
        <f>M20</f>
        <v>5.3411629539797063E-2</v>
      </c>
      <c r="AI20" s="6">
        <f>$AF$5*H20</f>
        <v>74.625443234466772</v>
      </c>
      <c r="AJ20" s="6">
        <f>H20*(AG20-$AF$5)</f>
        <v>32.470686172329401</v>
      </c>
      <c r="AK20" s="155">
        <f>H20*(AG20-AH20)</f>
        <v>15.667971367605441</v>
      </c>
      <c r="AL20" s="6">
        <f t="shared" si="3"/>
        <v>122.76410077440161</v>
      </c>
      <c r="AM20" s="6" t="s">
        <v>66</v>
      </c>
    </row>
    <row r="21" spans="1:39" ht="29.1" customHeight="1" x14ac:dyDescent="0.25">
      <c r="A21" s="11" t="s">
        <v>18</v>
      </c>
      <c r="B21" s="152">
        <v>370.5</v>
      </c>
      <c r="C21" s="152">
        <v>398.47</v>
      </c>
      <c r="D21" s="152">
        <v>415.39</v>
      </c>
      <c r="E21" s="152">
        <v>434.89</v>
      </c>
      <c r="F21" s="152">
        <v>450.73</v>
      </c>
      <c r="G21" s="152">
        <v>452.94</v>
      </c>
      <c r="H21" s="6">
        <f>AVERAGE(B21:G21)</f>
        <v>420.48666666666668</v>
      </c>
      <c r="I21" s="13">
        <f>(C21-B21)/B21</f>
        <v>7.5492577597840824E-2</v>
      </c>
      <c r="J21" s="13">
        <f>(D21-C21)/C21</f>
        <v>4.2462418751725246E-2</v>
      </c>
      <c r="K21" s="13">
        <f>(E21-D21)/D21</f>
        <v>4.6943835913238162E-2</v>
      </c>
      <c r="L21" s="13">
        <f>(G21-F21)/F21</f>
        <v>4.9031571007032582E-3</v>
      </c>
      <c r="M21" s="13">
        <f>AVERAGE(I21:I21)</f>
        <v>7.5492577597840824E-2</v>
      </c>
      <c r="O21" s="108" t="s">
        <v>46</v>
      </c>
      <c r="P21" s="109"/>
      <c r="Q21" s="152">
        <v>128.1</v>
      </c>
      <c r="R21" s="152">
        <v>136.25</v>
      </c>
      <c r="S21" s="152">
        <v>146.30000000000001</v>
      </c>
      <c r="T21" s="152">
        <v>156.46</v>
      </c>
      <c r="U21" s="152">
        <v>165.94</v>
      </c>
      <c r="V21" s="152">
        <v>173.19</v>
      </c>
      <c r="W21" s="152">
        <f t="shared" si="0"/>
        <v>151.04</v>
      </c>
      <c r="X21" s="13">
        <f>(S21-R21)/R21</f>
        <v>7.3761467889908339E-2</v>
      </c>
      <c r="Y21" s="13">
        <f>(T21-S21)/S21</f>
        <v>6.9446343130553631E-2</v>
      </c>
      <c r="Z21" s="13">
        <f>(U21-T21)/T21</f>
        <v>6.0590566278921058E-2</v>
      </c>
      <c r="AA21" s="13">
        <f>(V21-U21)/U21</f>
        <v>4.3690490538748947E-2</v>
      </c>
      <c r="AB21" s="13">
        <f>AVERAGE(X21:AA21)</f>
        <v>6.1872216959533002E-2</v>
      </c>
      <c r="AD21" s="108" t="s">
        <v>46</v>
      </c>
      <c r="AE21" s="109"/>
      <c r="AF21" s="17">
        <f t="shared" si="1"/>
        <v>4.3595612268311809E-2</v>
      </c>
      <c r="AG21" s="13">
        <f t="shared" si="2"/>
        <v>6.1872216959533002E-2</v>
      </c>
      <c r="AH21" s="13">
        <f>M21</f>
        <v>7.5492577597840824E-2</v>
      </c>
      <c r="AI21" s="6">
        <f>$AF$5*H21</f>
        <v>18.331373683994872</v>
      </c>
      <c r="AJ21" s="6">
        <f>H21*(AG21-$AF$5)</f>
        <v>7.6850685845959621</v>
      </c>
      <c r="AK21" s="12">
        <f>H21*(AG21-AH21)</f>
        <v>-5.7271800435999278</v>
      </c>
      <c r="AL21" s="6">
        <f t="shared" si="3"/>
        <v>20.289262224990907</v>
      </c>
      <c r="AM21" s="6" t="s">
        <v>146</v>
      </c>
    </row>
    <row r="22" spans="1:39" ht="29.1" customHeight="1" x14ac:dyDescent="0.25">
      <c r="A22" s="3" t="s">
        <v>19</v>
      </c>
      <c r="B22" s="153">
        <v>106001.48</v>
      </c>
      <c r="C22" s="153">
        <v>113070.27</v>
      </c>
      <c r="D22" s="153">
        <v>116637.33</v>
      </c>
      <c r="E22" s="153">
        <v>120555.83</v>
      </c>
      <c r="F22" s="153">
        <v>132454.14000000001</v>
      </c>
      <c r="G22" s="154">
        <v>137863.78</v>
      </c>
      <c r="H22" s="7">
        <f>AVERAGE(B22:G22)</f>
        <v>121097.13833333335</v>
      </c>
      <c r="I22" s="15">
        <f>(C22-B22)/B22</f>
        <v>6.6685767028913268E-2</v>
      </c>
      <c r="J22" s="15">
        <f>(D22-C22)/C22</f>
        <v>3.1547284710649381E-2</v>
      </c>
      <c r="K22" s="15">
        <f>(E22-D22)/D22</f>
        <v>3.359559070839499E-2</v>
      </c>
      <c r="L22" s="15">
        <f>(G22-F22)/F22</f>
        <v>4.0841607517892488E-2</v>
      </c>
      <c r="M22" s="15">
        <f>AVERAGE(I22:I22)</f>
        <v>6.6685767028913268E-2</v>
      </c>
      <c r="O22" s="107" t="s">
        <v>37</v>
      </c>
      <c r="P22" s="107"/>
      <c r="Q22" s="153">
        <v>50259.91</v>
      </c>
      <c r="R22" s="153">
        <v>52346.49</v>
      </c>
      <c r="S22" s="153">
        <v>54711.28</v>
      </c>
      <c r="T22" s="153">
        <v>56906.82</v>
      </c>
      <c r="U22" s="153">
        <v>60453.56</v>
      </c>
      <c r="V22" s="153">
        <v>62070.8</v>
      </c>
      <c r="W22" s="152">
        <f t="shared" si="0"/>
        <v>56124.81</v>
      </c>
      <c r="X22" s="15">
        <f>(S22-R22)/R22</f>
        <v>4.5175712831939656E-2</v>
      </c>
      <c r="Y22" s="15">
        <f>(T22-S22)/S22</f>
        <v>4.0129567431067249E-2</v>
      </c>
      <c r="Z22" s="15">
        <f>(U22-T22)/T22</f>
        <v>6.2325394390338414E-2</v>
      </c>
      <c r="AA22" s="15">
        <f>(V22-U22)/U22</f>
        <v>2.6751774419901911E-2</v>
      </c>
      <c r="AB22" s="15">
        <f>AVERAGE(X22:AA22)</f>
        <v>4.3595612268311809E-2</v>
      </c>
      <c r="AD22" s="107" t="s">
        <v>37</v>
      </c>
      <c r="AE22" s="107"/>
      <c r="AF22" s="17">
        <f t="shared" si="1"/>
        <v>4.3595612268311809E-2</v>
      </c>
      <c r="AG22" s="13">
        <f t="shared" si="2"/>
        <v>4.3595612268311809E-2</v>
      </c>
      <c r="AH22" s="13">
        <f>M22</f>
        <v>6.6685767028913268E-2</v>
      </c>
      <c r="AI22" s="6">
        <f>$AF$5*H22</f>
        <v>5279.3038895821201</v>
      </c>
      <c r="AJ22" s="6">
        <f>H22*(AG22-$AF$5)</f>
        <v>0</v>
      </c>
      <c r="AK22" s="12">
        <f>H22*(AG22-AH22)</f>
        <v>-2796.1516651826305</v>
      </c>
      <c r="AL22" s="6">
        <f t="shared" si="3"/>
        <v>2483.1522243994896</v>
      </c>
      <c r="AM22" s="19"/>
    </row>
    <row r="23" spans="1:39" ht="15" customHeight="1" x14ac:dyDescent="0.25">
      <c r="AF23" s="16" t="s">
        <v>63</v>
      </c>
      <c r="AG23" s="17">
        <f>SUM(AG5:AG22)</f>
        <v>1.0913755513097532</v>
      </c>
      <c r="AH23" s="17">
        <f t="shared" ref="AH23:AL23" si="4">SUM(AH5:AH22)</f>
        <v>0.8879078951315863</v>
      </c>
      <c r="AI23" s="17">
        <f t="shared" si="4"/>
        <v>10558.607779164238</v>
      </c>
      <c r="AJ23" s="17">
        <f t="shared" si="4"/>
        <v>744.63477271570594</v>
      </c>
      <c r="AK23" s="17">
        <f t="shared" si="4"/>
        <v>-4923.3798107713374</v>
      </c>
      <c r="AL23" s="17">
        <f t="shared" si="4"/>
        <v>6379.8627411086081</v>
      </c>
    </row>
    <row r="24" spans="1:39" x14ac:dyDescent="0.25">
      <c r="AF24" s="6" t="s">
        <v>64</v>
      </c>
      <c r="AG24" s="6"/>
      <c r="AH24" s="6"/>
      <c r="AI24" s="6">
        <f>(AI23/AL23)*100</f>
        <v>165.49898027005992</v>
      </c>
      <c r="AJ24" s="6">
        <f>(AJ23/AL23)*100</f>
        <v>11.671642524809448</v>
      </c>
      <c r="AK24" s="6">
        <f>(AK23/AL23)*100</f>
        <v>-77.170622794869374</v>
      </c>
      <c r="AL24" s="6">
        <f>AL23/AL23*100</f>
        <v>100</v>
      </c>
    </row>
  </sheetData>
  <mergeCells count="62">
    <mergeCell ref="A1:G1"/>
    <mergeCell ref="A2:A4"/>
    <mergeCell ref="O10:P10"/>
    <mergeCell ref="H2:H4"/>
    <mergeCell ref="O1:V1"/>
    <mergeCell ref="O2:P4"/>
    <mergeCell ref="O5:P5"/>
    <mergeCell ref="O6:P6"/>
    <mergeCell ref="O7:P7"/>
    <mergeCell ref="O8:P8"/>
    <mergeCell ref="O9:P9"/>
    <mergeCell ref="B2:G2"/>
    <mergeCell ref="B3:G3"/>
    <mergeCell ref="I2:L3"/>
    <mergeCell ref="R2:V2"/>
    <mergeCell ref="R3:V3"/>
    <mergeCell ref="O22:P2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W2:W4"/>
    <mergeCell ref="X2:AA3"/>
    <mergeCell ref="AB2:AB4"/>
    <mergeCell ref="M2:M4"/>
    <mergeCell ref="AF2:AH2"/>
    <mergeCell ref="AD9:AE9"/>
    <mergeCell ref="AF1:AL1"/>
    <mergeCell ref="AF3:AF4"/>
    <mergeCell ref="AG3:AG4"/>
    <mergeCell ref="AH3:AH4"/>
    <mergeCell ref="AI3:AI4"/>
    <mergeCell ref="AJ3:AJ4"/>
    <mergeCell ref="AK3:AK4"/>
    <mergeCell ref="AL3:AL4"/>
    <mergeCell ref="AI2:AL2"/>
    <mergeCell ref="AD5:AE5"/>
    <mergeCell ref="AD6:AE6"/>
    <mergeCell ref="AD2:AE4"/>
    <mergeCell ref="AM2:AM4"/>
    <mergeCell ref="AD22:AE22"/>
    <mergeCell ref="AD19:AE19"/>
    <mergeCell ref="AD20:AE20"/>
    <mergeCell ref="AD21:AE21"/>
    <mergeCell ref="AD16:AE16"/>
    <mergeCell ref="AD17:AE17"/>
    <mergeCell ref="AD18:AE18"/>
    <mergeCell ref="AD13:AE13"/>
    <mergeCell ref="AD14:AE14"/>
    <mergeCell ref="AD15:AE15"/>
    <mergeCell ref="AD10:AE10"/>
    <mergeCell ref="AD11:AE11"/>
    <mergeCell ref="AD12:AE12"/>
    <mergeCell ref="AD7:AE7"/>
    <mergeCell ref="AD8:A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15" zoomScale="78" zoomScaleNormal="78" workbookViewId="0">
      <selection activeCell="A25" sqref="A25:G45"/>
    </sheetView>
  </sheetViews>
  <sheetFormatPr defaultRowHeight="15" x14ac:dyDescent="0.25"/>
  <cols>
    <col min="1" max="1" width="32" style="5" customWidth="1"/>
    <col min="2" max="2" width="20" style="5" customWidth="1"/>
    <col min="3" max="3" width="19.5703125" style="5" customWidth="1"/>
    <col min="4" max="4" width="17.7109375" style="5" customWidth="1"/>
    <col min="5" max="5" width="18" style="5" customWidth="1"/>
    <col min="6" max="6" width="20.5703125" style="5" customWidth="1"/>
    <col min="7" max="7" width="19.28515625" style="5" customWidth="1"/>
    <col min="8" max="8" width="17.85546875" style="5" customWidth="1"/>
    <col min="9" max="10" width="17.42578125" style="5" customWidth="1"/>
    <col min="11" max="11" width="12" style="5" customWidth="1"/>
    <col min="12" max="24" width="9.140625" style="5"/>
    <col min="25" max="25" width="10.5703125" style="5" customWidth="1"/>
    <col min="26" max="26" width="9.140625" style="5" customWidth="1"/>
    <col min="27" max="27" width="9.140625" style="5"/>
    <col min="28" max="28" width="15.42578125" style="5" customWidth="1"/>
    <col min="29" max="29" width="14.7109375" style="5" customWidth="1"/>
    <col min="30" max="31" width="9.140625" style="5"/>
    <col min="32" max="32" width="11.85546875" style="5" customWidth="1"/>
    <col min="33" max="41" width="20.7109375" style="5" customWidth="1"/>
    <col min="42" max="45" width="9.140625" style="5" customWidth="1"/>
    <col min="46" max="52" width="9.140625" style="5"/>
    <col min="53" max="57" width="9.140625" style="5" customWidth="1"/>
    <col min="58" max="58" width="9.140625" style="5"/>
    <col min="59" max="59" width="13.7109375" style="5" customWidth="1"/>
    <col min="60" max="60" width="14.42578125" style="5" customWidth="1"/>
    <col min="61" max="16384" width="9.140625" style="5"/>
  </cols>
  <sheetData>
    <row r="1" spans="1:60" ht="15.75" customHeight="1" x14ac:dyDescent="0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AE1" s="101" t="s">
        <v>92</v>
      </c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27"/>
      <c r="AQ1" s="27"/>
      <c r="AR1" s="27"/>
      <c r="AS1" s="27"/>
    </row>
    <row r="2" spans="1:60" ht="15" customHeight="1" x14ac:dyDescent="0.25">
      <c r="A2" s="123" t="s">
        <v>0</v>
      </c>
      <c r="B2" s="125" t="s">
        <v>1</v>
      </c>
      <c r="C2" s="126"/>
      <c r="D2" s="126"/>
      <c r="E2" s="126"/>
      <c r="F2" s="126"/>
      <c r="G2" s="126"/>
      <c r="H2" s="126"/>
      <c r="I2" s="126"/>
      <c r="J2" s="127"/>
      <c r="K2" s="86" t="s">
        <v>69</v>
      </c>
      <c r="L2" s="86"/>
      <c r="M2" s="86"/>
      <c r="N2" s="86"/>
      <c r="O2" s="86"/>
      <c r="P2" s="86"/>
      <c r="Q2" s="86"/>
      <c r="R2" s="86"/>
      <c r="S2" s="86"/>
      <c r="T2" s="112" t="s">
        <v>70</v>
      </c>
      <c r="U2" s="112"/>
      <c r="V2" s="112"/>
      <c r="W2" s="112"/>
      <c r="X2" s="112"/>
      <c r="Y2" s="112"/>
      <c r="Z2" s="112"/>
      <c r="AA2" s="112"/>
      <c r="AB2" s="141" t="s">
        <v>71</v>
      </c>
      <c r="AC2" s="141" t="s">
        <v>72</v>
      </c>
      <c r="AE2" s="124" t="s">
        <v>20</v>
      </c>
      <c r="AF2" s="124"/>
      <c r="AG2" s="42"/>
      <c r="AH2" s="43"/>
      <c r="AI2" s="43"/>
      <c r="AJ2" s="43"/>
      <c r="AK2" s="43"/>
      <c r="AL2" s="43"/>
      <c r="AM2" s="43"/>
      <c r="AN2" s="43"/>
      <c r="AO2" s="44"/>
      <c r="AP2" s="144" t="s">
        <v>69</v>
      </c>
      <c r="AQ2" s="145"/>
      <c r="AR2" s="145"/>
      <c r="AS2" s="145"/>
      <c r="AT2" s="145"/>
      <c r="AU2" s="145"/>
      <c r="AV2" s="145"/>
      <c r="AW2" s="145"/>
      <c r="AX2" s="146"/>
      <c r="AY2" s="112" t="s">
        <v>70</v>
      </c>
      <c r="AZ2" s="112"/>
      <c r="BA2" s="112"/>
      <c r="BB2" s="112"/>
      <c r="BC2" s="112"/>
      <c r="BD2" s="112"/>
      <c r="BE2" s="112"/>
      <c r="BF2" s="112"/>
      <c r="BG2" s="141" t="s">
        <v>71</v>
      </c>
      <c r="BH2" s="141" t="s">
        <v>72</v>
      </c>
    </row>
    <row r="3" spans="1:60" ht="15" customHeight="1" x14ac:dyDescent="0.25">
      <c r="A3" s="123"/>
      <c r="B3" s="125" t="s">
        <v>36</v>
      </c>
      <c r="C3" s="126"/>
      <c r="D3" s="126"/>
      <c r="E3" s="126"/>
      <c r="F3" s="126"/>
      <c r="G3" s="126"/>
      <c r="H3" s="126"/>
      <c r="I3" s="126"/>
      <c r="J3" s="127"/>
      <c r="K3" s="86"/>
      <c r="L3" s="86"/>
      <c r="M3" s="86"/>
      <c r="N3" s="86"/>
      <c r="O3" s="86"/>
      <c r="P3" s="86"/>
      <c r="Q3" s="86"/>
      <c r="R3" s="86"/>
      <c r="S3" s="86"/>
      <c r="T3" s="112"/>
      <c r="U3" s="112"/>
      <c r="V3" s="112"/>
      <c r="W3" s="112"/>
      <c r="X3" s="112"/>
      <c r="Y3" s="112"/>
      <c r="Z3" s="112"/>
      <c r="AA3" s="112"/>
      <c r="AB3" s="142"/>
      <c r="AC3" s="142"/>
      <c r="AE3" s="124"/>
      <c r="AF3" s="124"/>
      <c r="AG3" s="132"/>
      <c r="AH3" s="133"/>
      <c r="AI3" s="133"/>
      <c r="AJ3" s="133"/>
      <c r="AK3" s="133"/>
      <c r="AL3" s="133"/>
      <c r="AM3" s="133"/>
      <c r="AN3" s="133"/>
      <c r="AO3" s="134"/>
      <c r="AP3" s="147"/>
      <c r="AQ3" s="148"/>
      <c r="AR3" s="148"/>
      <c r="AS3" s="148"/>
      <c r="AT3" s="148"/>
      <c r="AU3" s="148"/>
      <c r="AV3" s="148"/>
      <c r="AW3" s="148"/>
      <c r="AX3" s="149"/>
      <c r="AY3" s="112"/>
      <c r="AZ3" s="112"/>
      <c r="BA3" s="112"/>
      <c r="BB3" s="112"/>
      <c r="BC3" s="112"/>
      <c r="BD3" s="112"/>
      <c r="BE3" s="112"/>
      <c r="BF3" s="112"/>
      <c r="BG3" s="142"/>
      <c r="BH3" s="142"/>
    </row>
    <row r="4" spans="1:60" ht="15" customHeight="1" x14ac:dyDescent="0.25">
      <c r="A4" s="123"/>
      <c r="B4" s="26">
        <v>2010</v>
      </c>
      <c r="C4" s="26">
        <v>2011</v>
      </c>
      <c r="D4" s="26">
        <v>2012</v>
      </c>
      <c r="E4" s="26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2010</v>
      </c>
      <c r="L4" s="2">
        <v>2011</v>
      </c>
      <c r="M4" s="2">
        <v>2012</v>
      </c>
      <c r="N4" s="2">
        <v>2013</v>
      </c>
      <c r="O4" s="26">
        <v>2014</v>
      </c>
      <c r="P4" s="26">
        <v>2015</v>
      </c>
      <c r="Q4" s="26">
        <v>2016</v>
      </c>
      <c r="R4" s="26">
        <v>2017</v>
      </c>
      <c r="S4" s="2">
        <v>2018</v>
      </c>
      <c r="T4" s="2">
        <v>2011</v>
      </c>
      <c r="U4" s="26">
        <v>2012</v>
      </c>
      <c r="V4" s="26">
        <v>2013</v>
      </c>
      <c r="W4" s="26">
        <v>2014</v>
      </c>
      <c r="X4" s="2">
        <v>2015</v>
      </c>
      <c r="Y4" s="26">
        <v>2016</v>
      </c>
      <c r="Z4" s="2">
        <v>2017</v>
      </c>
      <c r="AA4" s="2">
        <v>2018</v>
      </c>
      <c r="AB4" s="143"/>
      <c r="AC4" s="143"/>
      <c r="AE4" s="124"/>
      <c r="AF4" s="124"/>
      <c r="AG4" s="29">
        <v>2010</v>
      </c>
      <c r="AH4" s="29">
        <v>2011</v>
      </c>
      <c r="AI4" s="29">
        <v>2012</v>
      </c>
      <c r="AJ4" s="29">
        <v>2013</v>
      </c>
      <c r="AK4" s="29">
        <v>2014</v>
      </c>
      <c r="AL4" s="4">
        <v>2015</v>
      </c>
      <c r="AM4" s="4">
        <v>2016</v>
      </c>
      <c r="AN4" s="4">
        <v>2017</v>
      </c>
      <c r="AO4" s="4">
        <v>2018</v>
      </c>
      <c r="AP4" s="29">
        <v>2010</v>
      </c>
      <c r="AQ4" s="29">
        <v>2011</v>
      </c>
      <c r="AR4" s="29">
        <v>2012</v>
      </c>
      <c r="AS4" s="29">
        <v>2013</v>
      </c>
      <c r="AT4" s="2">
        <v>2014</v>
      </c>
      <c r="AU4" s="2">
        <v>2015</v>
      </c>
      <c r="AV4" s="2">
        <v>2016</v>
      </c>
      <c r="AW4" s="2">
        <v>2017</v>
      </c>
      <c r="AX4" s="2">
        <v>2018</v>
      </c>
      <c r="AY4" s="2">
        <v>2011</v>
      </c>
      <c r="AZ4" s="2">
        <v>2012</v>
      </c>
      <c r="BA4" s="2">
        <v>2013</v>
      </c>
      <c r="BB4" s="26">
        <v>2014</v>
      </c>
      <c r="BC4" s="26">
        <v>2015</v>
      </c>
      <c r="BD4" s="26">
        <v>2016</v>
      </c>
      <c r="BE4" s="26">
        <v>2017</v>
      </c>
      <c r="BF4" s="2">
        <v>2018</v>
      </c>
      <c r="BG4" s="143"/>
      <c r="BH4" s="143"/>
    </row>
    <row r="5" spans="1:60" ht="24" customHeight="1" x14ac:dyDescent="0.25">
      <c r="A5" s="11" t="s">
        <v>2</v>
      </c>
      <c r="B5" s="38">
        <v>579910.28084696748</v>
      </c>
      <c r="C5" s="38">
        <v>585054.1308826278</v>
      </c>
      <c r="D5" s="38">
        <v>593000.4321849565</v>
      </c>
      <c r="E5" s="38">
        <v>602103.19911049679</v>
      </c>
      <c r="F5" s="38">
        <v>616147.99216771661</v>
      </c>
      <c r="G5" s="38">
        <v>618252.72999829904</v>
      </c>
      <c r="H5" s="38">
        <v>641267.38824974885</v>
      </c>
      <c r="I5" s="38">
        <v>645764.76612569322</v>
      </c>
      <c r="J5" s="39">
        <v>644767.10929999989</v>
      </c>
      <c r="K5" s="6">
        <f>(B5/$B$22)*100</f>
        <v>6.2412891279075824</v>
      </c>
      <c r="L5" s="6">
        <f>(C5/$C$22)*100</f>
        <v>5.9955915784725322</v>
      </c>
      <c r="M5" s="6">
        <f>(D5/$D$22)*100</f>
        <v>5.7436110698500205</v>
      </c>
      <c r="N5" s="6">
        <f>(E5/$E$22)*100</f>
        <v>5.4927048603504964</v>
      </c>
      <c r="O5" s="6">
        <f>(F5/$F$22)*100</f>
        <v>5.2945920074189425</v>
      </c>
      <c r="P5" s="6">
        <f>(G5/$G$22)*100</f>
        <v>4.9977491795717475</v>
      </c>
      <c r="Q5" s="6">
        <f>(H5/$H$22)*100</f>
        <v>4.8488118731377874</v>
      </c>
      <c r="R5" s="6">
        <f>(I5/$I$22)*100</f>
        <v>4.6034651284554506</v>
      </c>
      <c r="S5" s="6">
        <f>(J5/$J$22)*100</f>
        <v>4.3384973421890098</v>
      </c>
      <c r="T5" s="46">
        <f t="shared" ref="T5:AA5" si="0">(C5-B5)/B5*100</f>
        <v>0.88700790545524555</v>
      </c>
      <c r="U5" s="46">
        <f t="shared" si="0"/>
        <v>1.3582164252631992</v>
      </c>
      <c r="V5" s="46">
        <f t="shared" si="0"/>
        <v>1.5350354622846445</v>
      </c>
      <c r="W5" s="46">
        <f t="shared" si="0"/>
        <v>2.3326222278786384</v>
      </c>
      <c r="X5" s="46">
        <f t="shared" si="0"/>
        <v>0.34159615179099867</v>
      </c>
      <c r="Y5" s="46">
        <f t="shared" si="0"/>
        <v>3.7225324102512469</v>
      </c>
      <c r="Z5" s="46">
        <f t="shared" si="0"/>
        <v>0.70132646043631519</v>
      </c>
      <c r="AA5" s="46">
        <f t="shared" si="0"/>
        <v>-0.15449229781903864</v>
      </c>
      <c r="AB5" s="9">
        <f>AVERAGE(K5:S5)</f>
        <v>5.2840346852615081</v>
      </c>
      <c r="AC5" s="9">
        <f>AVERAGE(T5:AA5)</f>
        <v>1.3404805931926562</v>
      </c>
      <c r="AE5" s="117" t="s">
        <v>23</v>
      </c>
      <c r="AF5" s="117"/>
      <c r="AG5" s="47">
        <v>89088260.215685561</v>
      </c>
      <c r="AH5" s="47">
        <v>88386512.394649833</v>
      </c>
      <c r="AI5" s="47">
        <v>88409460.012132943</v>
      </c>
      <c r="AJ5" s="47">
        <v>92390134.868878543</v>
      </c>
      <c r="AK5" s="47">
        <v>92653584.235239625</v>
      </c>
      <c r="AL5" s="47">
        <v>92802798.97157374</v>
      </c>
      <c r="AM5" s="47">
        <v>98096580.311415255</v>
      </c>
      <c r="AN5" s="47">
        <v>99669370.027093261</v>
      </c>
      <c r="AO5" s="47">
        <v>101777202.7601971</v>
      </c>
      <c r="AP5" s="47">
        <f>(AG5/$AG$22)*100</f>
        <v>9.8257041310430537</v>
      </c>
      <c r="AQ5" s="47">
        <f>(AH5/$AH$22)*100</f>
        <v>9.1533236403144969</v>
      </c>
      <c r="AR5" s="47">
        <f>(AI5/$AI$22)*100</f>
        <v>8.5967155517429603</v>
      </c>
      <c r="AS5" s="47">
        <f>(AJ5/$AJ$22)*100</f>
        <v>8.4486928040396307</v>
      </c>
      <c r="AT5" s="6">
        <f>(AK5/$AK$22)*100</f>
        <v>8.0623294172185975</v>
      </c>
      <c r="AU5" s="6">
        <f>(AL5/$AL$22)*100</f>
        <v>7.6872359840287228</v>
      </c>
      <c r="AV5" s="6">
        <f>(AM5/$AM$22)*100</f>
        <v>7.6901145064639849</v>
      </c>
      <c r="AW5" s="6">
        <f>(AN5/$AN$22)*100</f>
        <v>7.4166238529385931</v>
      </c>
      <c r="AX5" s="6">
        <f>(AO5/$AO$22)*100</f>
        <v>7.1689781671619501</v>
      </c>
      <c r="AY5" s="6">
        <f t="shared" ref="AY5:BF5" si="1">(AH5-AG5)/AG5*100</f>
        <v>-0.7876995457502185</v>
      </c>
      <c r="AZ5" s="6">
        <f t="shared" si="1"/>
        <v>2.5962804574353009E-2</v>
      </c>
      <c r="BA5" s="6">
        <f t="shared" si="1"/>
        <v>4.5025440220982116</v>
      </c>
      <c r="BB5" s="6">
        <f t="shared" si="1"/>
        <v>0.28514880591415181</v>
      </c>
      <c r="BC5" s="6">
        <f t="shared" si="1"/>
        <v>0.16104583278210982</v>
      </c>
      <c r="BD5" s="6">
        <f t="shared" si="1"/>
        <v>5.7043337038390876</v>
      </c>
      <c r="BE5" s="6">
        <f t="shared" si="1"/>
        <v>1.6033073840954113</v>
      </c>
      <c r="BF5" s="6">
        <f t="shared" si="1"/>
        <v>2.1148249783568076</v>
      </c>
      <c r="BG5" s="9">
        <f>AVERAGE(AP5:AX5)</f>
        <v>8.2277464505502209</v>
      </c>
      <c r="BH5" s="9">
        <f>AVERAGE(AY5:BF5)</f>
        <v>1.7011834982387393</v>
      </c>
    </row>
    <row r="6" spans="1:60" ht="24" customHeight="1" x14ac:dyDescent="0.25">
      <c r="A6" s="11" t="s">
        <v>3</v>
      </c>
      <c r="B6" s="38">
        <v>1149.4567664328797</v>
      </c>
      <c r="C6" s="38">
        <v>1175.0149181552699</v>
      </c>
      <c r="D6" s="38">
        <v>1200.5730698776599</v>
      </c>
      <c r="E6" s="38">
        <v>1226.1312216000497</v>
      </c>
      <c r="F6" s="38">
        <v>1252.6893733224397</v>
      </c>
      <c r="G6" s="38">
        <v>1278.0475250448301</v>
      </c>
      <c r="H6" s="38">
        <v>1273.9192143062201</v>
      </c>
      <c r="I6" s="38">
        <v>1246.80922508652</v>
      </c>
      <c r="J6" s="38">
        <v>1279</v>
      </c>
      <c r="K6" s="6">
        <f t="shared" ref="K6:K21" si="2">(B6/$B$22)*100</f>
        <v>1.2371037824781224E-2</v>
      </c>
      <c r="L6" s="6">
        <f t="shared" ref="L6:L21" si="3">(C6/$C$22)*100</f>
        <v>1.2041466209704726E-2</v>
      </c>
      <c r="M6" s="6">
        <f t="shared" ref="M6:M21" si="4">(D6/$D$22)*100</f>
        <v>1.1628363825816586E-2</v>
      </c>
      <c r="N6" s="6">
        <f t="shared" ref="N6:N21" si="5">(E6/$E$22)*100</f>
        <v>1.1185419592952755E-2</v>
      </c>
      <c r="O6" s="6">
        <f t="shared" ref="O6:O21" si="6">(F6/$F$22)*100</f>
        <v>1.0764425475829936E-2</v>
      </c>
      <c r="P6" s="6">
        <f t="shared" ref="P6:P21" si="7">(G6/$G$22)*100</f>
        <v>1.033131057870796E-2</v>
      </c>
      <c r="Q6" s="6">
        <f t="shared" ref="Q6:Q21" si="8">(H6/$H$22)*100</f>
        <v>9.6324789392543703E-3</v>
      </c>
      <c r="R6" s="6">
        <f t="shared" ref="R6:R21" si="9">(I6/$I$22)*100</f>
        <v>8.8881324757894564E-3</v>
      </c>
      <c r="S6" s="6">
        <f t="shared" ref="S6:S21" si="10">(J6/$J$22)*100</f>
        <v>8.6061122235034961E-3</v>
      </c>
      <c r="T6" s="46">
        <f t="shared" ref="T6:T21" si="11">(C6-B6)/B6*100</f>
        <v>2.2234983053521082</v>
      </c>
      <c r="U6" s="46">
        <f t="shared" ref="U6:U21" si="12">(D6-C6)/C6*100</f>
        <v>2.1751342325521574</v>
      </c>
      <c r="V6" s="46">
        <f t="shared" ref="V6:V21" si="13">(E6-D6)/D6*100</f>
        <v>2.1288293368927702</v>
      </c>
      <c r="W6" s="46">
        <f t="shared" ref="W6:W21" si="14">(F6-E6)/E6*100</f>
        <v>2.1660121897665015</v>
      </c>
      <c r="X6" s="46">
        <f t="shared" ref="X6:X21" si="15">(G6-F6)/F6*100</f>
        <v>2.0242968658011651</v>
      </c>
      <c r="Y6" s="46">
        <f t="shared" ref="Y6:Y21" si="16">(H6-G6)/G6*100</f>
        <v>-0.32301699723296412</v>
      </c>
      <c r="Z6" s="46">
        <f t="shared" ref="Z6:Z21" si="17">(I6-H6)/H6*100</f>
        <v>-2.1280775825698068</v>
      </c>
      <c r="AA6" s="46">
        <f t="shared" ref="AA6:AA21" si="18">(J6-I6)/I6*100</f>
        <v>2.5818524811802068</v>
      </c>
      <c r="AB6" s="9">
        <f t="shared" ref="AB6:AB21" si="19">AVERAGE(K6:S6)</f>
        <v>1.0605416349593388E-2</v>
      </c>
      <c r="AC6" s="9">
        <f t="shared" ref="AC6:AC21" si="20">AVERAGE(T6:AA6)</f>
        <v>1.3560661039677675</v>
      </c>
      <c r="AE6" s="108" t="s">
        <v>22</v>
      </c>
      <c r="AF6" s="109"/>
      <c r="AG6" s="47">
        <v>30126931.675144792</v>
      </c>
      <c r="AH6" s="47">
        <v>29105485.79800256</v>
      </c>
      <c r="AI6" s="47">
        <v>27213582.306831434</v>
      </c>
      <c r="AJ6" s="47">
        <v>26872467.194197945</v>
      </c>
      <c r="AK6" s="47">
        <v>27291421.363239862</v>
      </c>
      <c r="AL6" s="47">
        <v>27403820.15257581</v>
      </c>
      <c r="AM6" s="47">
        <v>27138684.60031661</v>
      </c>
      <c r="AN6" s="47">
        <v>26589926.881933328</v>
      </c>
      <c r="AO6" s="47">
        <v>25496225.868821919</v>
      </c>
      <c r="AP6" s="47">
        <f t="shared" ref="AP6:AP21" si="21">(AG6/$AG$22)*100</f>
        <v>3.3227533717624755</v>
      </c>
      <c r="AQ6" s="47">
        <f t="shared" ref="AQ6:AQ21" si="22">(AH6/$AH$22)*100</f>
        <v>3.0141695152327443</v>
      </c>
      <c r="AR6" s="47">
        <f t="shared" ref="AR6:AR21" si="23">(AI6/$AI$22)*100</f>
        <v>2.6461809200471182</v>
      </c>
      <c r="AS6" s="47">
        <f t="shared" ref="AS6:AS21" si="24">(AJ6/$AJ$22)*100</f>
        <v>2.4573751356963145</v>
      </c>
      <c r="AT6" s="6">
        <f t="shared" ref="AT6:AT21" si="25">(AK6/$AK$22)*100</f>
        <v>2.3747859417495718</v>
      </c>
      <c r="AU6" s="6">
        <f t="shared" ref="AU6:AU21" si="26">(AL6/$AL$22)*100</f>
        <v>2.269970676652318</v>
      </c>
      <c r="AV6" s="6">
        <f t="shared" ref="AV6:AV21" si="27">(AM6/$AM$22)*100</f>
        <v>2.1274910039545962</v>
      </c>
      <c r="AW6" s="6">
        <f t="shared" ref="AW6:AW21" si="28">(AN6/$AN$22)*100</f>
        <v>1.9786167596607933</v>
      </c>
      <c r="AX6" s="6">
        <f t="shared" ref="AX6:AX21" si="29">(AO6/$AO$22)*100</f>
        <v>1.7959020452672156</v>
      </c>
      <c r="AY6" s="6">
        <f t="shared" ref="AY6:AY21" si="30">(AH6-AG6)/AG6*100</f>
        <v>-3.3904743043744521</v>
      </c>
      <c r="AZ6" s="6">
        <f t="shared" ref="AZ6:AZ21" si="31">(AI6-AH6)/AH6*100</f>
        <v>-6.5001611871428109</v>
      </c>
      <c r="BA6" s="6">
        <f t="shared" ref="BA6:BA21" si="32">(AJ6-AI6)/AI6*100</f>
        <v>-1.2534737572857464</v>
      </c>
      <c r="BB6" s="6">
        <f t="shared" ref="BB6:BB21" si="33">(AK6-AJ6)/AJ6*100</f>
        <v>1.5590461642925495</v>
      </c>
      <c r="BC6" s="6">
        <f t="shared" ref="BC6:BC21" si="34">(AL6-AK6)/AK6*100</f>
        <v>0.41184659398994466</v>
      </c>
      <c r="BD6" s="6">
        <f t="shared" ref="BD6:BD21" si="35">(AM6-AL6)/AL6*100</f>
        <v>-0.96751310869436591</v>
      </c>
      <c r="BE6" s="6">
        <f t="shared" ref="BE6:BE21" si="36">(AN6-AM6)/AM6*100</f>
        <v>-2.0220498025791582</v>
      </c>
      <c r="BF6" s="6">
        <f t="shared" ref="BF6:BF21" si="37">(AO6-AN6)/AN6*100</f>
        <v>-4.1132155720763937</v>
      </c>
      <c r="BG6" s="9">
        <f t="shared" ref="BG6:BG21" si="38">AVERAGE(AP6:AX6)</f>
        <v>2.4430272633359049</v>
      </c>
      <c r="BH6" s="9">
        <f t="shared" ref="BH6:BH21" si="39">AVERAGE(AY6:BF6)</f>
        <v>-2.034499371733804</v>
      </c>
    </row>
    <row r="7" spans="1:60" ht="24" customHeight="1" x14ac:dyDescent="0.25">
      <c r="A7" s="11" t="s">
        <v>4</v>
      </c>
      <c r="B7" s="38">
        <v>1443414.7299518886</v>
      </c>
      <c r="C7" s="38">
        <v>1500675.7695621778</v>
      </c>
      <c r="D7" s="38">
        <v>1544877.587261013</v>
      </c>
      <c r="E7" s="38">
        <v>1638282.766159527</v>
      </c>
      <c r="F7" s="38">
        <v>1691003.8820709698</v>
      </c>
      <c r="G7" s="38">
        <v>1748700.5498720685</v>
      </c>
      <c r="H7" s="38">
        <v>1829583.4138635076</v>
      </c>
      <c r="I7" s="38">
        <v>1908658.3722308017</v>
      </c>
      <c r="J7" s="38">
        <v>2027233.7999999996</v>
      </c>
      <c r="K7" s="6">
        <f t="shared" si="2"/>
        <v>15.534762804951383</v>
      </c>
      <c r="L7" s="6">
        <f t="shared" si="3"/>
        <v>15.378814593499257</v>
      </c>
      <c r="M7" s="6">
        <f t="shared" si="4"/>
        <v>14.963186416343127</v>
      </c>
      <c r="N7" s="6">
        <f t="shared" si="5"/>
        <v>14.9452846714762</v>
      </c>
      <c r="O7" s="6">
        <f t="shared" si="6"/>
        <v>14.530885034662727</v>
      </c>
      <c r="P7" s="6">
        <f t="shared" si="7"/>
        <v>14.135912895142152</v>
      </c>
      <c r="Q7" s="6">
        <f t="shared" si="8"/>
        <v>13.834019852857871</v>
      </c>
      <c r="R7" s="6">
        <f t="shared" si="9"/>
        <v>13.60625837704627</v>
      </c>
      <c r="S7" s="6">
        <f t="shared" si="10"/>
        <v>13.640814375355308</v>
      </c>
      <c r="T7" s="46">
        <f t="shared" si="11"/>
        <v>3.9670538496027317</v>
      </c>
      <c r="U7" s="46">
        <f t="shared" si="12"/>
        <v>2.9454608780503628</v>
      </c>
      <c r="V7" s="46">
        <f t="shared" si="13"/>
        <v>6.0461216907235027</v>
      </c>
      <c r="W7" s="46">
        <f t="shared" si="14"/>
        <v>3.2180718127818655</v>
      </c>
      <c r="X7" s="46">
        <f t="shared" si="15"/>
        <v>3.4119772528515813</v>
      </c>
      <c r="Y7" s="46">
        <f t="shared" si="16"/>
        <v>4.6253124354170501</v>
      </c>
      <c r="Z7" s="46">
        <f t="shared" si="17"/>
        <v>4.3220198526129296</v>
      </c>
      <c r="AA7" s="46">
        <f t="shared" si="18"/>
        <v>6.2125013828749909</v>
      </c>
      <c r="AB7" s="9">
        <f t="shared" si="19"/>
        <v>14.507771002370479</v>
      </c>
      <c r="AC7" s="9">
        <f t="shared" si="20"/>
        <v>4.343564894364377</v>
      </c>
      <c r="AE7" s="108" t="s">
        <v>24</v>
      </c>
      <c r="AF7" s="109"/>
      <c r="AG7" s="47">
        <v>403571246.62291586</v>
      </c>
      <c r="AH7" s="47">
        <v>426184947.50982803</v>
      </c>
      <c r="AI7" s="47">
        <v>445675276.56166744</v>
      </c>
      <c r="AJ7" s="47">
        <v>477714072.27782804</v>
      </c>
      <c r="AK7" s="47">
        <v>502433623.07273453</v>
      </c>
      <c r="AL7" s="47">
        <v>524466677.04233468</v>
      </c>
      <c r="AM7" s="47">
        <v>549471383.77582908</v>
      </c>
      <c r="AN7" s="47">
        <v>578858482.37405896</v>
      </c>
      <c r="AO7" s="47">
        <v>616441684.99024892</v>
      </c>
      <c r="AP7" s="47">
        <f t="shared" si="21"/>
        <v>44.510597193307923</v>
      </c>
      <c r="AQ7" s="47">
        <f t="shared" si="22"/>
        <v>44.135792322811859</v>
      </c>
      <c r="AR7" s="47">
        <f t="shared" si="23"/>
        <v>43.336353151792053</v>
      </c>
      <c r="AS7" s="47">
        <f t="shared" si="24"/>
        <v>43.68496106830225</v>
      </c>
      <c r="AT7" s="6">
        <f t="shared" si="25"/>
        <v>43.719683517201297</v>
      </c>
      <c r="AU7" s="6">
        <f t="shared" si="26"/>
        <v>43.44372321592099</v>
      </c>
      <c r="AV7" s="6">
        <f t="shared" si="27"/>
        <v>43.074874229531446</v>
      </c>
      <c r="AW7" s="6">
        <f t="shared" si="28"/>
        <v>43.074172403058839</v>
      </c>
      <c r="AX7" s="6">
        <f t="shared" si="29"/>
        <v>43.420892510045448</v>
      </c>
      <c r="AY7" s="6">
        <f t="shared" si="30"/>
        <v>5.6033974362999377</v>
      </c>
      <c r="AZ7" s="6">
        <f t="shared" si="31"/>
        <v>4.5732091585402497</v>
      </c>
      <c r="BA7" s="6">
        <f t="shared" si="32"/>
        <v>7.188820515990062</v>
      </c>
      <c r="BB7" s="6">
        <f t="shared" si="33"/>
        <v>5.1745494280792608</v>
      </c>
      <c r="BC7" s="6">
        <f t="shared" si="34"/>
        <v>4.3852666218579364</v>
      </c>
      <c r="BD7" s="6">
        <f t="shared" si="35"/>
        <v>4.7676445097532927</v>
      </c>
      <c r="BE7" s="6">
        <f t="shared" si="36"/>
        <v>5.3482491474422451</v>
      </c>
      <c r="BF7" s="6">
        <f t="shared" si="37"/>
        <v>6.4926409062973107</v>
      </c>
      <c r="BG7" s="9">
        <f t="shared" si="38"/>
        <v>43.600116623552459</v>
      </c>
      <c r="BH7" s="9">
        <f t="shared" si="39"/>
        <v>5.4417222155325371</v>
      </c>
    </row>
    <row r="8" spans="1:60" ht="24" customHeight="1" x14ac:dyDescent="0.25">
      <c r="A8" s="11" t="s">
        <v>5</v>
      </c>
      <c r="B8" s="38">
        <v>1007.0111924987377</v>
      </c>
      <c r="C8" s="38">
        <v>1065.6147277790001</v>
      </c>
      <c r="D8" s="38">
        <v>1128.2182630592602</v>
      </c>
      <c r="E8" s="38">
        <v>1191.1551316728503</v>
      </c>
      <c r="F8" s="38">
        <v>1277.3465610933092</v>
      </c>
      <c r="G8" s="38">
        <v>1321.4661082386344</v>
      </c>
      <c r="H8" s="38">
        <v>1406.83847996181</v>
      </c>
      <c r="I8" s="38">
        <v>1455.01156068</v>
      </c>
      <c r="J8" s="38">
        <v>1520.9</v>
      </c>
      <c r="K8" s="6">
        <f t="shared" si="2"/>
        <v>1.0837966173395334E-2</v>
      </c>
      <c r="L8" s="6">
        <f t="shared" si="3"/>
        <v>1.0920341128314874E-2</v>
      </c>
      <c r="M8" s="6">
        <f t="shared" si="4"/>
        <v>1.0927558485982697E-2</v>
      </c>
      <c r="N8" s="6">
        <f t="shared" si="5"/>
        <v>1.0866349142201127E-2</v>
      </c>
      <c r="O8" s="6">
        <f t="shared" si="6"/>
        <v>1.0976305983364786E-2</v>
      </c>
      <c r="P8" s="6">
        <f t="shared" si="7"/>
        <v>1.0682291946045553E-2</v>
      </c>
      <c r="Q8" s="6">
        <f t="shared" si="8"/>
        <v>1.0637520713230521E-2</v>
      </c>
      <c r="R8" s="6">
        <f t="shared" si="9"/>
        <v>1.0372345058829346E-2</v>
      </c>
      <c r="S8" s="6">
        <f t="shared" si="10"/>
        <v>1.0233804597909671E-2</v>
      </c>
      <c r="T8" s="46">
        <f t="shared" si="11"/>
        <v>5.8195515319792044</v>
      </c>
      <c r="U8" s="46">
        <f t="shared" si="12"/>
        <v>5.8748751915939685</v>
      </c>
      <c r="V8" s="46">
        <f t="shared" si="13"/>
        <v>5.5784302270494592</v>
      </c>
      <c r="W8" s="46">
        <f t="shared" si="14"/>
        <v>7.2359533303955335</v>
      </c>
      <c r="X8" s="46">
        <f t="shared" si="15"/>
        <v>3.4539997592792924</v>
      </c>
      <c r="Y8" s="46">
        <f t="shared" si="16"/>
        <v>6.4604283977413024</v>
      </c>
      <c r="Z8" s="46">
        <f t="shared" si="17"/>
        <v>3.4242083511603778</v>
      </c>
      <c r="AA8" s="46">
        <f t="shared" si="18"/>
        <v>4.5283790933734647</v>
      </c>
      <c r="AB8" s="9">
        <f t="shared" si="19"/>
        <v>1.0717164803252657E-2</v>
      </c>
      <c r="AC8" s="9">
        <f t="shared" si="20"/>
        <v>5.2969782353215757</v>
      </c>
      <c r="AE8" s="108" t="s">
        <v>25</v>
      </c>
      <c r="AF8" s="108"/>
      <c r="AG8" s="47">
        <v>5334624.22641721</v>
      </c>
      <c r="AH8" s="47">
        <v>5126004.8632894028</v>
      </c>
      <c r="AI8" s="47">
        <v>5571250.1161980275</v>
      </c>
      <c r="AJ8" s="47">
        <v>6025231.9829667602</v>
      </c>
      <c r="AK8" s="47">
        <v>6373286.0266030738</v>
      </c>
      <c r="AL8" s="47">
        <v>5939653.3562804265</v>
      </c>
      <c r="AM8" s="47">
        <v>6139545.2501353696</v>
      </c>
      <c r="AN8" s="47">
        <v>5438106.3788475189</v>
      </c>
      <c r="AO8" s="47">
        <v>5438947.9258345123</v>
      </c>
      <c r="AP8" s="47">
        <f t="shared" si="21"/>
        <v>0.58836528148790923</v>
      </c>
      <c r="AQ8" s="47">
        <f t="shared" si="22"/>
        <v>0.5308500157355921</v>
      </c>
      <c r="AR8" s="47">
        <f t="shared" si="23"/>
        <v>0.54173447626528337</v>
      </c>
      <c r="AS8" s="47">
        <f t="shared" si="24"/>
        <v>0.55098235509025184</v>
      </c>
      <c r="AT8" s="6">
        <f t="shared" si="25"/>
        <v>0.5545768341370555</v>
      </c>
      <c r="AU8" s="6">
        <f t="shared" si="26"/>
        <v>0.49200581791764453</v>
      </c>
      <c r="AV8" s="6">
        <f t="shared" si="27"/>
        <v>0.48129920371611479</v>
      </c>
      <c r="AW8" s="6">
        <f t="shared" si="28"/>
        <v>0.40466182813450535</v>
      </c>
      <c r="AX8" s="6">
        <f t="shared" si="29"/>
        <v>0.38310837668145481</v>
      </c>
      <c r="AY8" s="6">
        <f t="shared" si="30"/>
        <v>-3.9106665113302297</v>
      </c>
      <c r="AZ8" s="6">
        <f t="shared" si="31"/>
        <v>8.6860091783624824</v>
      </c>
      <c r="BA8" s="6">
        <f t="shared" si="32"/>
        <v>8.1486534853068537</v>
      </c>
      <c r="BB8" s="6">
        <f t="shared" si="33"/>
        <v>5.7766081807349021</v>
      </c>
      <c r="BC8" s="6">
        <f t="shared" si="34"/>
        <v>-6.8039103927330107</v>
      </c>
      <c r="BD8" s="6">
        <f t="shared" si="35"/>
        <v>3.3653797934787373</v>
      </c>
      <c r="BE8" s="6">
        <f t="shared" si="36"/>
        <v>-11.424932021999263</v>
      </c>
      <c r="BF8" s="6">
        <f t="shared" si="37"/>
        <v>1.5475000457268521E-2</v>
      </c>
      <c r="BG8" s="9">
        <f t="shared" si="38"/>
        <v>0.50306490990731245</v>
      </c>
      <c r="BH8" s="9">
        <f t="shared" si="39"/>
        <v>0.48157708903471796</v>
      </c>
    </row>
    <row r="9" spans="1:60" ht="24" customHeight="1" x14ac:dyDescent="0.25">
      <c r="A9" s="11" t="s">
        <v>6</v>
      </c>
      <c r="B9" s="38">
        <v>35839.947696174801</v>
      </c>
      <c r="C9" s="38">
        <v>37755.732043736411</v>
      </c>
      <c r="D9" s="38">
        <v>39765.444352316663</v>
      </c>
      <c r="E9" s="38">
        <v>41900.393942255207</v>
      </c>
      <c r="F9" s="38">
        <v>43144.926153382134</v>
      </c>
      <c r="G9" s="38">
        <v>44807.674481453098</v>
      </c>
      <c r="H9" s="38">
        <v>46634.497104759197</v>
      </c>
      <c r="I9" s="38">
        <v>49363.755942614604</v>
      </c>
      <c r="J9" s="38">
        <v>51473.9</v>
      </c>
      <c r="K9" s="6">
        <f t="shared" si="2"/>
        <v>0.38572772942430567</v>
      </c>
      <c r="L9" s="6">
        <f t="shared" si="3"/>
        <v>0.38691795704268772</v>
      </c>
      <c r="M9" s="6">
        <f t="shared" si="4"/>
        <v>0.38515527811324424</v>
      </c>
      <c r="N9" s="6">
        <f t="shared" si="5"/>
        <v>0.38223762603691075</v>
      </c>
      <c r="O9" s="6">
        <f t="shared" si="6"/>
        <v>0.37074661295041139</v>
      </c>
      <c r="P9" s="6">
        <f t="shared" si="7"/>
        <v>0.36221031871354009</v>
      </c>
      <c r="Q9" s="6">
        <f t="shared" si="8"/>
        <v>0.35261718809143688</v>
      </c>
      <c r="R9" s="6">
        <f t="shared" si="9"/>
        <v>0.35189954765537718</v>
      </c>
      <c r="S9" s="6">
        <f t="shared" si="10"/>
        <v>0.34635665362110762</v>
      </c>
      <c r="T9" s="46">
        <f t="shared" si="11"/>
        <v>5.3453882349445561</v>
      </c>
      <c r="U9" s="46">
        <f t="shared" si="12"/>
        <v>5.3229329688328972</v>
      </c>
      <c r="V9" s="46">
        <f t="shared" si="13"/>
        <v>5.3688563643930856</v>
      </c>
      <c r="W9" s="46">
        <f t="shared" si="14"/>
        <v>2.9702160147755943</v>
      </c>
      <c r="X9" s="46">
        <f t="shared" si="15"/>
        <v>3.853867595368734</v>
      </c>
      <c r="Y9" s="46">
        <f t="shared" si="16"/>
        <v>4.077030652555429</v>
      </c>
      <c r="Z9" s="46">
        <f t="shared" si="17"/>
        <v>5.8524461660311911</v>
      </c>
      <c r="AA9" s="46">
        <f t="shared" si="18"/>
        <v>4.2746829472182819</v>
      </c>
      <c r="AB9" s="9">
        <f t="shared" si="19"/>
        <v>0.36931876796100238</v>
      </c>
      <c r="AC9" s="9">
        <f t="shared" si="20"/>
        <v>4.6331776180149706</v>
      </c>
      <c r="AE9" s="110" t="s">
        <v>26</v>
      </c>
      <c r="AF9" s="110"/>
      <c r="AG9" s="47">
        <v>702596.05688743689</v>
      </c>
      <c r="AH9" s="47">
        <v>741338.75075375405</v>
      </c>
      <c r="AI9" s="47">
        <v>794326.67121237901</v>
      </c>
      <c r="AJ9" s="47">
        <v>845969.55405308912</v>
      </c>
      <c r="AK9" s="47">
        <v>896263.78757837892</v>
      </c>
      <c r="AL9" s="47">
        <v>948977.83562732372</v>
      </c>
      <c r="AM9" s="47">
        <v>1009018.454029187</v>
      </c>
      <c r="AN9" s="47">
        <v>1080964.6321283481</v>
      </c>
      <c r="AO9" s="47">
        <v>1134533.1948397569</v>
      </c>
      <c r="AP9" s="47">
        <f t="shared" si="21"/>
        <v>7.7490580261639977E-2</v>
      </c>
      <c r="AQ9" s="47">
        <f t="shared" si="22"/>
        <v>7.6773178722756144E-2</v>
      </c>
      <c r="AR9" s="47">
        <f t="shared" si="23"/>
        <v>7.7238345835825117E-2</v>
      </c>
      <c r="AS9" s="47">
        <f t="shared" si="24"/>
        <v>7.7360390196513473E-2</v>
      </c>
      <c r="AT9" s="6">
        <f t="shared" si="25"/>
        <v>7.7989145911881691E-2</v>
      </c>
      <c r="AU9" s="6">
        <f t="shared" si="26"/>
        <v>7.8607721393344848E-2</v>
      </c>
      <c r="AV9" s="6">
        <f t="shared" si="27"/>
        <v>7.9100284902762968E-2</v>
      </c>
      <c r="AW9" s="6">
        <f t="shared" si="28"/>
        <v>8.0437029677691327E-2</v>
      </c>
      <c r="AX9" s="6">
        <f t="shared" si="29"/>
        <v>7.9914199674856162E-2</v>
      </c>
      <c r="AY9" s="6">
        <f t="shared" si="30"/>
        <v>5.5142202246267571</v>
      </c>
      <c r="AZ9" s="6">
        <f t="shared" si="31"/>
        <v>7.1475989086972236</v>
      </c>
      <c r="BA9" s="6">
        <f t="shared" si="32"/>
        <v>6.5014665517761969</v>
      </c>
      <c r="BB9" s="6">
        <f t="shared" si="33"/>
        <v>5.9451588162159288</v>
      </c>
      <c r="BC9" s="6">
        <f t="shared" si="34"/>
        <v>5.8815327339480294</v>
      </c>
      <c r="BD9" s="6">
        <f t="shared" si="35"/>
        <v>6.3268725725478401</v>
      </c>
      <c r="BE9" s="6">
        <f t="shared" si="36"/>
        <v>7.1303134062481677</v>
      </c>
      <c r="BF9" s="6">
        <f t="shared" si="37"/>
        <v>4.955625847437382</v>
      </c>
      <c r="BG9" s="9">
        <f t="shared" si="38"/>
        <v>7.8323430730807955E-2</v>
      </c>
      <c r="BH9" s="9">
        <f t="shared" si="39"/>
        <v>6.1753486326871911</v>
      </c>
    </row>
    <row r="10" spans="1:60" ht="24" customHeight="1" x14ac:dyDescent="0.25">
      <c r="A10" s="11" t="s">
        <v>7</v>
      </c>
      <c r="B10" s="38">
        <v>1142180.5211965065</v>
      </c>
      <c r="C10" s="38">
        <v>1174173.1665554501</v>
      </c>
      <c r="D10" s="38">
        <v>1320216.1285733699</v>
      </c>
      <c r="E10" s="38">
        <v>1464192.4026523901</v>
      </c>
      <c r="F10" s="38">
        <v>1627333.44532004</v>
      </c>
      <c r="G10" s="38">
        <v>1790474.4879876899</v>
      </c>
      <c r="H10" s="38">
        <v>1973911.6462072099</v>
      </c>
      <c r="I10" s="38">
        <v>2138930.8581515602</v>
      </c>
      <c r="J10" s="38">
        <v>2312716.1</v>
      </c>
      <c r="K10" s="6">
        <f t="shared" si="2"/>
        <v>12.292727176072876</v>
      </c>
      <c r="L10" s="6">
        <f t="shared" si="3"/>
        <v>12.032840001399126</v>
      </c>
      <c r="M10" s="6">
        <f t="shared" si="4"/>
        <v>12.787187932948202</v>
      </c>
      <c r="N10" s="6">
        <f t="shared" si="5"/>
        <v>13.357140002607981</v>
      </c>
      <c r="O10" s="6">
        <f t="shared" si="6"/>
        <v>13.983761632792444</v>
      </c>
      <c r="P10" s="6">
        <f t="shared" si="7"/>
        <v>14.473599499365319</v>
      </c>
      <c r="Q10" s="6">
        <f t="shared" si="8"/>
        <v>14.925328189193509</v>
      </c>
      <c r="R10" s="6">
        <f t="shared" si="9"/>
        <v>15.247802503615466</v>
      </c>
      <c r="S10" s="6">
        <f t="shared" si="10"/>
        <v>15.561762547070629</v>
      </c>
      <c r="T10" s="46">
        <f t="shared" si="11"/>
        <v>2.8010147927780533</v>
      </c>
      <c r="U10" s="46">
        <f t="shared" si="12"/>
        <v>12.437940686921925</v>
      </c>
      <c r="V10" s="46">
        <f t="shared" si="13"/>
        <v>10.905507890939143</v>
      </c>
      <c r="W10" s="46">
        <f t="shared" si="14"/>
        <v>11.14204952655944</v>
      </c>
      <c r="X10" s="46">
        <f t="shared" si="15"/>
        <v>10.025053140572906</v>
      </c>
      <c r="Y10" s="46">
        <f t="shared" si="16"/>
        <v>10.245170174174589</v>
      </c>
      <c r="Z10" s="46">
        <f t="shared" si="17"/>
        <v>8.36001004712789</v>
      </c>
      <c r="AA10" s="46">
        <f t="shared" si="18"/>
        <v>8.1248648681717164</v>
      </c>
      <c r="AB10" s="9">
        <f t="shared" si="19"/>
        <v>13.851349942785061</v>
      </c>
      <c r="AC10" s="9">
        <f t="shared" si="20"/>
        <v>9.2552013909057074</v>
      </c>
      <c r="AE10" s="108" t="s">
        <v>27</v>
      </c>
      <c r="AF10" s="108"/>
      <c r="AG10" s="47">
        <v>63087799.078949302</v>
      </c>
      <c r="AH10" s="47">
        <v>71723223.348435104</v>
      </c>
      <c r="AI10" s="47">
        <v>81197699.568344295</v>
      </c>
      <c r="AJ10" s="47">
        <v>87818637.109054297</v>
      </c>
      <c r="AK10" s="47">
        <v>92603491.63100788</v>
      </c>
      <c r="AL10" s="47">
        <v>98555254.716036618</v>
      </c>
      <c r="AM10" s="47">
        <v>103507069.45068161</v>
      </c>
      <c r="AN10" s="47">
        <v>111001029.16522761</v>
      </c>
      <c r="AO10" s="47">
        <v>119305155.02164635</v>
      </c>
      <c r="AP10" s="47">
        <f t="shared" si="21"/>
        <v>6.9580666019034592</v>
      </c>
      <c r="AQ10" s="47">
        <f t="shared" si="22"/>
        <v>7.4276703316843049</v>
      </c>
      <c r="AR10" s="47">
        <f t="shared" si="23"/>
        <v>7.8954619398098664</v>
      </c>
      <c r="AS10" s="47">
        <f t="shared" si="24"/>
        <v>8.030648385315434</v>
      </c>
      <c r="AT10" s="6">
        <f t="shared" si="25"/>
        <v>8.0579705672073842</v>
      </c>
      <c r="AU10" s="6">
        <f t="shared" si="26"/>
        <v>8.1637354569477765</v>
      </c>
      <c r="AV10" s="6">
        <f t="shared" si="27"/>
        <v>8.1142605968256714</v>
      </c>
      <c r="AW10" s="6">
        <f t="shared" si="28"/>
        <v>8.2598383072329398</v>
      </c>
      <c r="AX10" s="6">
        <f t="shared" si="29"/>
        <v>8.4036113037539941</v>
      </c>
      <c r="AY10" s="6">
        <f t="shared" si="30"/>
        <v>13.68794663240552</v>
      </c>
      <c r="AZ10" s="6">
        <f t="shared" si="31"/>
        <v>13.209774711158337</v>
      </c>
      <c r="BA10" s="6">
        <f t="shared" si="32"/>
        <v>8.1540949754828258</v>
      </c>
      <c r="BB10" s="6">
        <f t="shared" si="33"/>
        <v>5.4485638578194848</v>
      </c>
      <c r="BC10" s="6">
        <f t="shared" si="34"/>
        <v>6.4271475947628467</v>
      </c>
      <c r="BD10" s="6">
        <f t="shared" si="35"/>
        <v>5.0244045829037365</v>
      </c>
      <c r="BE10" s="6">
        <f t="shared" si="36"/>
        <v>7.2400462638126077</v>
      </c>
      <c r="BF10" s="6">
        <f t="shared" si="37"/>
        <v>7.4811251020545591</v>
      </c>
      <c r="BG10" s="9">
        <f t="shared" si="38"/>
        <v>7.9234737211867587</v>
      </c>
      <c r="BH10" s="9">
        <f t="shared" si="39"/>
        <v>8.3341379650499903</v>
      </c>
    </row>
    <row r="11" spans="1:60" ht="24" customHeight="1" x14ac:dyDescent="0.25">
      <c r="A11" s="11" t="s">
        <v>8</v>
      </c>
      <c r="B11" s="38">
        <v>2157627.146028833</v>
      </c>
      <c r="C11" s="38">
        <v>2345765.5056534163</v>
      </c>
      <c r="D11" s="38">
        <v>2534342.1682521142</v>
      </c>
      <c r="E11" s="38">
        <v>2652346.7431189427</v>
      </c>
      <c r="F11" s="38">
        <v>2862497.6671384145</v>
      </c>
      <c r="G11" s="38">
        <v>3060148.5911578862</v>
      </c>
      <c r="H11" s="38">
        <v>3217511.8647125289</v>
      </c>
      <c r="I11" s="38">
        <v>3411493.1217141929</v>
      </c>
      <c r="J11" s="38">
        <v>3567875.6</v>
      </c>
      <c r="K11" s="6">
        <f t="shared" si="2"/>
        <v>23.221479758765756</v>
      </c>
      <c r="L11" s="6">
        <f t="shared" si="3"/>
        <v>24.039231873381169</v>
      </c>
      <c r="M11" s="6">
        <f t="shared" si="4"/>
        <v>24.546821456312955</v>
      </c>
      <c r="N11" s="6">
        <f t="shared" si="5"/>
        <v>24.196114335194942</v>
      </c>
      <c r="O11" s="6">
        <f t="shared" si="6"/>
        <v>24.597592562731251</v>
      </c>
      <c r="P11" s="6">
        <f t="shared" si="7"/>
        <v>24.737222124144999</v>
      </c>
      <c r="Q11" s="6">
        <f t="shared" si="8"/>
        <v>24.328556258195032</v>
      </c>
      <c r="R11" s="6">
        <f t="shared" si="9"/>
        <v>24.319520738175601</v>
      </c>
      <c r="S11" s="6">
        <f t="shared" si="10"/>
        <v>24.007457242454944</v>
      </c>
      <c r="T11" s="46">
        <f t="shared" si="11"/>
        <v>8.7196881987166623</v>
      </c>
      <c r="U11" s="46">
        <f t="shared" si="12"/>
        <v>8.039024452538774</v>
      </c>
      <c r="V11" s="46">
        <f t="shared" si="13"/>
        <v>4.6562211032543388</v>
      </c>
      <c r="W11" s="46">
        <f t="shared" si="14"/>
        <v>7.923207045408831</v>
      </c>
      <c r="X11" s="46">
        <f t="shared" si="15"/>
        <v>6.9048414008686221</v>
      </c>
      <c r="Y11" s="46">
        <f t="shared" si="16"/>
        <v>5.1423409310689792</v>
      </c>
      <c r="Z11" s="46">
        <f t="shared" si="17"/>
        <v>6.0289212645683721</v>
      </c>
      <c r="AA11" s="46">
        <f t="shared" si="18"/>
        <v>4.5839892594368994</v>
      </c>
      <c r="AB11" s="9">
        <f t="shared" si="19"/>
        <v>24.221555149928516</v>
      </c>
      <c r="AC11" s="9">
        <f t="shared" si="20"/>
        <v>6.4997792069826845</v>
      </c>
      <c r="AE11" s="110" t="s">
        <v>28</v>
      </c>
      <c r="AF11" s="111"/>
      <c r="AG11" s="47">
        <v>139681171.22831982</v>
      </c>
      <c r="AH11" s="47">
        <v>151107155.33567166</v>
      </c>
      <c r="AI11" s="47">
        <v>168938936.00887915</v>
      </c>
      <c r="AJ11" s="47">
        <v>177747518.19347084</v>
      </c>
      <c r="AK11" s="47">
        <v>183634922.83025014</v>
      </c>
      <c r="AL11" s="47">
        <v>190440113.16353577</v>
      </c>
      <c r="AM11" s="47">
        <v>198865387.30543303</v>
      </c>
      <c r="AN11" s="47">
        <v>207909713.32842439</v>
      </c>
      <c r="AO11" s="47">
        <v>216613826.81046498</v>
      </c>
      <c r="AP11" s="47">
        <f t="shared" si="21"/>
        <v>15.405687100009025</v>
      </c>
      <c r="AQ11" s="47">
        <f t="shared" si="22"/>
        <v>15.648685072886771</v>
      </c>
      <c r="AR11" s="47">
        <f t="shared" si="23"/>
        <v>16.427201096841106</v>
      </c>
      <c r="AS11" s="47">
        <f t="shared" si="24"/>
        <v>16.254269787876854</v>
      </c>
      <c r="AT11" s="6">
        <f t="shared" si="25"/>
        <v>15.979146976160838</v>
      </c>
      <c r="AU11" s="6">
        <f t="shared" si="26"/>
        <v>15.77493466723624</v>
      </c>
      <c r="AV11" s="6">
        <f t="shared" si="27"/>
        <v>15.58971367703354</v>
      </c>
      <c r="AW11" s="6">
        <f t="shared" si="28"/>
        <v>15.471033264382594</v>
      </c>
      <c r="AX11" s="6">
        <f t="shared" si="29"/>
        <v>15.257835281330106</v>
      </c>
      <c r="AY11" s="6">
        <f t="shared" si="30"/>
        <v>8.1800460340321557</v>
      </c>
      <c r="AZ11" s="6">
        <f t="shared" si="31"/>
        <v>11.800752011773175</v>
      </c>
      <c r="BA11" s="6">
        <f t="shared" si="32"/>
        <v>5.2140627807249338</v>
      </c>
      <c r="BB11" s="6">
        <f t="shared" si="33"/>
        <v>3.3122288832022466</v>
      </c>
      <c r="BC11" s="6">
        <f t="shared" si="34"/>
        <v>3.7058257919580271</v>
      </c>
      <c r="BD11" s="6">
        <f t="shared" si="35"/>
        <v>4.4241068764028011</v>
      </c>
      <c r="BE11" s="6">
        <f t="shared" si="36"/>
        <v>4.5479638993689608</v>
      </c>
      <c r="BF11" s="6">
        <f t="shared" si="37"/>
        <v>4.1864871740220906</v>
      </c>
      <c r="BG11" s="9">
        <f t="shared" si="38"/>
        <v>15.756500769306342</v>
      </c>
      <c r="BH11" s="9">
        <f t="shared" si="39"/>
        <v>5.6714341814355489</v>
      </c>
    </row>
    <row r="12" spans="1:60" ht="24" customHeight="1" x14ac:dyDescent="0.25">
      <c r="A12" s="11" t="s">
        <v>9</v>
      </c>
      <c r="B12" s="38">
        <v>1028746.6710434338</v>
      </c>
      <c r="C12" s="38">
        <v>1049347.8692697259</v>
      </c>
      <c r="D12" s="38">
        <v>1070189.0674960206</v>
      </c>
      <c r="E12" s="38">
        <v>1090996.932388972</v>
      </c>
      <c r="F12" s="38">
        <v>1111908.1306152667</v>
      </c>
      <c r="G12" s="38">
        <v>1172819.3288415612</v>
      </c>
      <c r="H12" s="38">
        <v>1275339.4767145365</v>
      </c>
      <c r="I12" s="38">
        <v>1352490.5641869747</v>
      </c>
      <c r="J12" s="38">
        <v>1448497.4900000002</v>
      </c>
      <c r="K12" s="6">
        <f t="shared" si="2"/>
        <v>11.071894438527572</v>
      </c>
      <c r="L12" s="6">
        <f t="shared" si="3"/>
        <v>10.753639562189235</v>
      </c>
      <c r="M12" s="6">
        <f t="shared" si="4"/>
        <v>10.365506399808906</v>
      </c>
      <c r="N12" s="6">
        <f t="shared" si="5"/>
        <v>9.9526529040425391</v>
      </c>
      <c r="O12" s="6">
        <f t="shared" si="6"/>
        <v>9.5546848746968731</v>
      </c>
      <c r="P12" s="6">
        <f t="shared" si="7"/>
        <v>9.4806808835602343</v>
      </c>
      <c r="Q12" s="6">
        <f t="shared" si="8"/>
        <v>9.6432179622494623</v>
      </c>
      <c r="R12" s="6">
        <f t="shared" si="9"/>
        <v>9.6415033389850571</v>
      </c>
      <c r="S12" s="6">
        <f t="shared" si="10"/>
        <v>9.7466238892909569</v>
      </c>
      <c r="T12" s="46">
        <f t="shared" si="11"/>
        <v>2.002553087768121</v>
      </c>
      <c r="U12" s="46">
        <f t="shared" si="12"/>
        <v>1.9861095482853326</v>
      </c>
      <c r="V12" s="46">
        <f t="shared" si="13"/>
        <v>1.9443167123391323</v>
      </c>
      <c r="W12" s="46">
        <f t="shared" si="14"/>
        <v>1.9167055016832315</v>
      </c>
      <c r="X12" s="46">
        <f t="shared" si="15"/>
        <v>5.478078318627789</v>
      </c>
      <c r="Y12" s="46">
        <f t="shared" si="16"/>
        <v>8.7413419400444585</v>
      </c>
      <c r="Z12" s="46">
        <f t="shared" si="17"/>
        <v>6.0494549789355494</v>
      </c>
      <c r="AA12" s="46">
        <f t="shared" si="18"/>
        <v>7.0985283265719792</v>
      </c>
      <c r="AB12" s="9">
        <f t="shared" si="19"/>
        <v>10.023378250372316</v>
      </c>
      <c r="AC12" s="9">
        <f t="shared" si="20"/>
        <v>4.402136051781949</v>
      </c>
      <c r="AE12" s="108" t="s">
        <v>29</v>
      </c>
      <c r="AF12" s="109"/>
      <c r="AG12" s="47">
        <v>37337711.068227254</v>
      </c>
      <c r="AH12" s="47">
        <v>41660006.83310701</v>
      </c>
      <c r="AI12" s="47">
        <v>45721399.302428961</v>
      </c>
      <c r="AJ12" s="47">
        <v>47965848.578015283</v>
      </c>
      <c r="AK12" s="47">
        <v>51579514.097407207</v>
      </c>
      <c r="AL12" s="47">
        <v>56320031.811506398</v>
      </c>
      <c r="AM12" s="47">
        <v>61297384.586569428</v>
      </c>
      <c r="AN12" s="47">
        <v>64258641.570706986</v>
      </c>
      <c r="AO12" s="47">
        <v>67701976.392354891</v>
      </c>
      <c r="AP12" s="47">
        <f t="shared" si="21"/>
        <v>4.1180431742473145</v>
      </c>
      <c r="AQ12" s="47">
        <f t="shared" si="22"/>
        <v>4.3143180454784424</v>
      </c>
      <c r="AR12" s="47">
        <f t="shared" si="23"/>
        <v>4.4458349183073818</v>
      </c>
      <c r="AS12" s="47">
        <f t="shared" si="24"/>
        <v>4.3862769579876382</v>
      </c>
      <c r="AT12" s="6">
        <f t="shared" si="25"/>
        <v>4.4882347214712901</v>
      </c>
      <c r="AU12" s="6">
        <f t="shared" si="26"/>
        <v>4.6652189369381967</v>
      </c>
      <c r="AV12" s="6">
        <f t="shared" si="27"/>
        <v>4.8053041698399106</v>
      </c>
      <c r="AW12" s="6">
        <f t="shared" si="28"/>
        <v>4.7816312443952143</v>
      </c>
      <c r="AX12" s="6">
        <f t="shared" si="29"/>
        <v>4.7687888590736316</v>
      </c>
      <c r="AY12" s="6">
        <f t="shared" si="30"/>
        <v>11.576220505273122</v>
      </c>
      <c r="AZ12" s="6">
        <f t="shared" si="31"/>
        <v>9.7489001516302736</v>
      </c>
      <c r="BA12" s="6">
        <f t="shared" si="32"/>
        <v>4.9089689069666882</v>
      </c>
      <c r="BB12" s="6">
        <f t="shared" si="33"/>
        <v>7.5338300614329485</v>
      </c>
      <c r="BC12" s="6">
        <f t="shared" si="34"/>
        <v>9.1906986660378145</v>
      </c>
      <c r="BD12" s="6">
        <f t="shared" si="35"/>
        <v>8.8376242252869925</v>
      </c>
      <c r="BE12" s="6">
        <f t="shared" si="36"/>
        <v>4.8309679183055776</v>
      </c>
      <c r="BF12" s="6">
        <f t="shared" si="37"/>
        <v>5.3585552658455002</v>
      </c>
      <c r="BG12" s="9">
        <f t="shared" si="38"/>
        <v>4.5304056697487791</v>
      </c>
      <c r="BH12" s="9">
        <f t="shared" si="39"/>
        <v>7.7482207125973641</v>
      </c>
    </row>
    <row r="13" spans="1:60" ht="24" customHeight="1" x14ac:dyDescent="0.25">
      <c r="A13" s="11" t="s">
        <v>10</v>
      </c>
      <c r="B13" s="38">
        <v>447271.8419962289</v>
      </c>
      <c r="C13" s="38">
        <v>469210.07056353521</v>
      </c>
      <c r="D13" s="38">
        <v>492555.33194466622</v>
      </c>
      <c r="E13" s="38">
        <v>517699.46220744005</v>
      </c>
      <c r="F13" s="38">
        <v>544446.28921622026</v>
      </c>
      <c r="G13" s="38">
        <v>576393.11622500035</v>
      </c>
      <c r="H13" s="38">
        <v>613716.58890815685</v>
      </c>
      <c r="I13" s="38">
        <v>667538.91152496333</v>
      </c>
      <c r="J13" s="38">
        <v>724779.2</v>
      </c>
      <c r="K13" s="6">
        <f t="shared" si="2"/>
        <v>4.813766847853012</v>
      </c>
      <c r="L13" s="6">
        <f t="shared" si="3"/>
        <v>4.8084301932219162</v>
      </c>
      <c r="M13" s="6">
        <f t="shared" si="4"/>
        <v>4.7707322010663527</v>
      </c>
      <c r="N13" s="6">
        <f t="shared" si="5"/>
        <v>4.7227291874026367</v>
      </c>
      <c r="O13" s="6">
        <f t="shared" si="6"/>
        <v>4.6784555139286201</v>
      </c>
      <c r="P13" s="6">
        <f t="shared" si="7"/>
        <v>4.6593700018635165</v>
      </c>
      <c r="Q13" s="6">
        <f t="shared" si="8"/>
        <v>4.640492152831162</v>
      </c>
      <c r="R13" s="6">
        <f t="shared" si="9"/>
        <v>4.7586865408109658</v>
      </c>
      <c r="S13" s="6">
        <f t="shared" si="10"/>
        <v>4.8768812607201601</v>
      </c>
      <c r="T13" s="46">
        <f t="shared" si="11"/>
        <v>4.9048982089713737</v>
      </c>
      <c r="U13" s="46">
        <f t="shared" si="12"/>
        <v>4.975439114742926</v>
      </c>
      <c r="V13" s="46">
        <f t="shared" si="13"/>
        <v>5.1048336363555054</v>
      </c>
      <c r="W13" s="46">
        <f t="shared" si="14"/>
        <v>5.1664776499348317</v>
      </c>
      <c r="X13" s="46">
        <f t="shared" si="15"/>
        <v>5.8677646705555553</v>
      </c>
      <c r="Y13" s="46">
        <f t="shared" si="16"/>
        <v>6.4753501789891139</v>
      </c>
      <c r="Z13" s="46">
        <f t="shared" si="17"/>
        <v>8.7698986127391514</v>
      </c>
      <c r="AA13" s="46">
        <f t="shared" si="18"/>
        <v>8.5748242517089661</v>
      </c>
      <c r="AB13" s="9">
        <f t="shared" si="19"/>
        <v>4.7477270999664825</v>
      </c>
      <c r="AC13" s="9">
        <f t="shared" si="20"/>
        <v>6.2299357904996784</v>
      </c>
      <c r="AE13" s="110" t="s">
        <v>30</v>
      </c>
      <c r="AF13" s="111"/>
      <c r="AG13" s="47">
        <v>21672463.050891001</v>
      </c>
      <c r="AH13" s="47">
        <v>23196039.410620555</v>
      </c>
      <c r="AI13" s="47">
        <v>24806717.795861479</v>
      </c>
      <c r="AJ13" s="47">
        <v>25985297.741794422</v>
      </c>
      <c r="AK13" s="47">
        <v>27545028.809025303</v>
      </c>
      <c r="AL13" s="47">
        <v>29776546.216640387</v>
      </c>
      <c r="AM13" s="47">
        <v>32559353.380823523</v>
      </c>
      <c r="AN13" s="47">
        <v>35285421.706142455</v>
      </c>
      <c r="AO13" s="47">
        <v>38160143.175599769</v>
      </c>
      <c r="AP13" s="47">
        <f t="shared" si="21"/>
        <v>2.3902948515715265</v>
      </c>
      <c r="AQ13" s="47">
        <f t="shared" si="22"/>
        <v>2.4021861497473451</v>
      </c>
      <c r="AR13" s="47">
        <f t="shared" si="23"/>
        <v>2.4121434135455053</v>
      </c>
      <c r="AS13" s="47">
        <f t="shared" si="24"/>
        <v>2.3762471864934795</v>
      </c>
      <c r="AT13" s="6">
        <f t="shared" si="25"/>
        <v>2.3968538065543523</v>
      </c>
      <c r="AU13" s="6">
        <f t="shared" si="26"/>
        <v>2.4665132958626179</v>
      </c>
      <c r="AV13" s="6">
        <f t="shared" si="27"/>
        <v>2.5524351099711216</v>
      </c>
      <c r="AW13" s="6">
        <f t="shared" si="28"/>
        <v>2.625668249088315</v>
      </c>
      <c r="AX13" s="6">
        <f t="shared" si="29"/>
        <v>2.6879224999553233</v>
      </c>
      <c r="AY13" s="6">
        <f t="shared" si="30"/>
        <v>7.0300101845919034</v>
      </c>
      <c r="AZ13" s="6">
        <f t="shared" si="31"/>
        <v>6.9437646519235399</v>
      </c>
      <c r="BA13" s="6">
        <f t="shared" si="32"/>
        <v>4.7510515322166746</v>
      </c>
      <c r="BB13" s="6">
        <f t="shared" si="33"/>
        <v>6.0023598064155665</v>
      </c>
      <c r="BC13" s="6">
        <f t="shared" si="34"/>
        <v>8.1013435240405833</v>
      </c>
      <c r="BD13" s="6">
        <f t="shared" si="35"/>
        <v>9.345634459875626</v>
      </c>
      <c r="BE13" s="6">
        <f t="shared" si="36"/>
        <v>8.3726119908895509</v>
      </c>
      <c r="BF13" s="6">
        <f t="shared" si="37"/>
        <v>8.1470514746799374</v>
      </c>
      <c r="BG13" s="9">
        <f t="shared" si="38"/>
        <v>2.478918284754398</v>
      </c>
      <c r="BH13" s="9">
        <f t="shared" si="39"/>
        <v>7.3367284530791732</v>
      </c>
    </row>
    <row r="14" spans="1:60" ht="24" customHeight="1" x14ac:dyDescent="0.25">
      <c r="A14" s="11" t="s">
        <v>11</v>
      </c>
      <c r="B14" s="38">
        <v>270316.30427319004</v>
      </c>
      <c r="C14" s="38">
        <v>292641.68838908698</v>
      </c>
      <c r="D14" s="38">
        <v>311397.07250498398</v>
      </c>
      <c r="E14" s="38">
        <v>334532.45662088098</v>
      </c>
      <c r="F14" s="38">
        <v>389072.84073677799</v>
      </c>
      <c r="G14" s="38">
        <v>440613.22485267499</v>
      </c>
      <c r="H14" s="38">
        <v>497981.18410852901</v>
      </c>
      <c r="I14" s="38">
        <v>552007.88399999996</v>
      </c>
      <c r="J14" s="38">
        <v>596843.4</v>
      </c>
      <c r="K14" s="6">
        <f t="shared" si="2"/>
        <v>2.9092814296934897</v>
      </c>
      <c r="L14" s="6">
        <f t="shared" si="3"/>
        <v>2.9989704367502172</v>
      </c>
      <c r="M14" s="6">
        <f t="shared" si="4"/>
        <v>3.0160916850743029</v>
      </c>
      <c r="N14" s="6">
        <f t="shared" si="5"/>
        <v>3.0517825733878761</v>
      </c>
      <c r="O14" s="6">
        <f t="shared" si="6"/>
        <v>3.3433233233810444</v>
      </c>
      <c r="P14" s="6">
        <f t="shared" si="7"/>
        <v>3.5617705772556429</v>
      </c>
      <c r="Q14" s="6">
        <f t="shared" si="8"/>
        <v>3.7653826194015814</v>
      </c>
      <c r="R14" s="6">
        <f t="shared" si="9"/>
        <v>3.9351001756758377</v>
      </c>
      <c r="S14" s="6">
        <f t="shared" si="10"/>
        <v>4.0160291479729375</v>
      </c>
      <c r="T14" s="46">
        <f t="shared" si="11"/>
        <v>8.2589854044964373</v>
      </c>
      <c r="U14" s="46">
        <f t="shared" si="12"/>
        <v>6.4089925871943603</v>
      </c>
      <c r="V14" s="46">
        <f t="shared" si="13"/>
        <v>7.4295445136295282</v>
      </c>
      <c r="W14" s="46">
        <f t="shared" si="14"/>
        <v>16.303465638823365</v>
      </c>
      <c r="X14" s="46">
        <f t="shared" si="15"/>
        <v>13.246975558174711</v>
      </c>
      <c r="Y14" s="46">
        <f t="shared" si="16"/>
        <v>13.020026640152658</v>
      </c>
      <c r="Z14" s="46">
        <f t="shared" si="17"/>
        <v>10.849144830278664</v>
      </c>
      <c r="AA14" s="46">
        <f t="shared" si="18"/>
        <v>8.1222600798940885</v>
      </c>
      <c r="AB14" s="9">
        <f t="shared" si="19"/>
        <v>3.3997479965103254</v>
      </c>
      <c r="AC14" s="9">
        <f t="shared" si="20"/>
        <v>10.454924406580476</v>
      </c>
      <c r="AE14" s="108" t="s">
        <v>31</v>
      </c>
      <c r="AF14" s="109"/>
      <c r="AG14" s="47">
        <v>20785122.27098437</v>
      </c>
      <c r="AH14" s="47">
        <v>25378259.252943762</v>
      </c>
      <c r="AI14" s="47">
        <v>28094004.53570544</v>
      </c>
      <c r="AJ14" s="47">
        <v>30651836.811573006</v>
      </c>
      <c r="AK14" s="47">
        <v>36005412.361608811</v>
      </c>
      <c r="AL14" s="47">
        <v>41878751.584121332</v>
      </c>
      <c r="AM14" s="47">
        <v>47856799.525889114</v>
      </c>
      <c r="AN14" s="47">
        <v>53527156.085918769</v>
      </c>
      <c r="AO14" s="47">
        <v>58420751.328360192</v>
      </c>
      <c r="AP14" s="47">
        <f t="shared" si="21"/>
        <v>2.2924284441945821</v>
      </c>
      <c r="AQ14" s="47">
        <f t="shared" si="22"/>
        <v>2.6281772419392513</v>
      </c>
      <c r="AR14" s="47">
        <f t="shared" si="23"/>
        <v>2.7317909833369813</v>
      </c>
      <c r="AS14" s="47">
        <f t="shared" si="24"/>
        <v>2.8029827369346854</v>
      </c>
      <c r="AT14" s="6">
        <f t="shared" si="25"/>
        <v>3.1330411840848962</v>
      </c>
      <c r="AU14" s="6">
        <f t="shared" si="26"/>
        <v>3.4689885403377514</v>
      </c>
      <c r="AV14" s="6">
        <f t="shared" si="27"/>
        <v>3.7516523725766673</v>
      </c>
      <c r="AW14" s="6">
        <f t="shared" si="28"/>
        <v>3.9830770727142939</v>
      </c>
      <c r="AX14" s="6">
        <f t="shared" si="29"/>
        <v>4.1150383329851365</v>
      </c>
      <c r="AY14" s="6">
        <f t="shared" si="30"/>
        <v>22.098195632802806</v>
      </c>
      <c r="AZ14" s="6">
        <f t="shared" si="31"/>
        <v>10.701069981569615</v>
      </c>
      <c r="BA14" s="6">
        <f t="shared" si="32"/>
        <v>9.1045485260627306</v>
      </c>
      <c r="BB14" s="6">
        <f t="shared" si="33"/>
        <v>17.465757706286926</v>
      </c>
      <c r="BC14" s="6">
        <f t="shared" si="34"/>
        <v>16.312378715526215</v>
      </c>
      <c r="BD14" s="6">
        <f t="shared" si="35"/>
        <v>14.274656515869989</v>
      </c>
      <c r="BE14" s="6">
        <f t="shared" si="36"/>
        <v>11.84859124764948</v>
      </c>
      <c r="BF14" s="6">
        <f t="shared" si="37"/>
        <v>9.1422664686061417</v>
      </c>
      <c r="BG14" s="9">
        <f t="shared" si="38"/>
        <v>3.2119085454560277</v>
      </c>
      <c r="BH14" s="9">
        <f t="shared" si="39"/>
        <v>13.868433099296738</v>
      </c>
    </row>
    <row r="15" spans="1:60" ht="24" customHeight="1" x14ac:dyDescent="0.25">
      <c r="A15" s="11" t="s">
        <v>12</v>
      </c>
      <c r="B15" s="38">
        <v>902640.27994970919</v>
      </c>
      <c r="C15" s="38">
        <v>971190.83475428843</v>
      </c>
      <c r="D15" s="38">
        <v>1020191.0848190725</v>
      </c>
      <c r="E15" s="38">
        <v>1140110.0553190431</v>
      </c>
      <c r="F15" s="38">
        <v>1196121.4725310323</v>
      </c>
      <c r="G15" s="38">
        <v>1273631.8846569529</v>
      </c>
      <c r="H15" s="38">
        <v>1365755.2606655131</v>
      </c>
      <c r="I15" s="38">
        <v>1418845.5386956362</v>
      </c>
      <c r="J15" s="38">
        <v>1483489.6000000003</v>
      </c>
      <c r="K15" s="6">
        <f t="shared" si="2"/>
        <v>9.7146733757393715</v>
      </c>
      <c r="L15" s="6">
        <f t="shared" si="3"/>
        <v>9.9526920375008689</v>
      </c>
      <c r="M15" s="6">
        <f t="shared" si="4"/>
        <v>9.8812420532967273</v>
      </c>
      <c r="N15" s="6">
        <f t="shared" si="5"/>
        <v>10.400688871005547</v>
      </c>
      <c r="O15" s="6">
        <f t="shared" si="6"/>
        <v>10.278334537915903</v>
      </c>
      <c r="P15" s="6">
        <f t="shared" si="7"/>
        <v>10.295616012303283</v>
      </c>
      <c r="Q15" s="6">
        <f t="shared" si="8"/>
        <v>10.326878374074134</v>
      </c>
      <c r="R15" s="6">
        <f t="shared" si="9"/>
        <v>10.114528234850495</v>
      </c>
      <c r="S15" s="6">
        <f t="shared" si="10"/>
        <v>9.9820781704459076</v>
      </c>
      <c r="T15" s="46">
        <f t="shared" si="11"/>
        <v>7.5944488992224617</v>
      </c>
      <c r="U15" s="46">
        <f t="shared" si="12"/>
        <v>5.0453781390123149</v>
      </c>
      <c r="V15" s="46">
        <f t="shared" si="13"/>
        <v>11.75455973732978</v>
      </c>
      <c r="W15" s="46">
        <f t="shared" si="14"/>
        <v>4.9128079303111836</v>
      </c>
      <c r="X15" s="46">
        <f t="shared" si="15"/>
        <v>6.4801455291916197</v>
      </c>
      <c r="Y15" s="46">
        <f t="shared" si="16"/>
        <v>7.23312419533005</v>
      </c>
      <c r="Z15" s="46">
        <f t="shared" si="17"/>
        <v>3.8872468266571389</v>
      </c>
      <c r="AA15" s="46">
        <f t="shared" si="18"/>
        <v>4.5561027991667284</v>
      </c>
      <c r="AB15" s="9">
        <f t="shared" si="19"/>
        <v>10.105192407459137</v>
      </c>
      <c r="AC15" s="9">
        <f t="shared" si="20"/>
        <v>6.4329767570276593</v>
      </c>
      <c r="AE15" s="108" t="s">
        <v>32</v>
      </c>
      <c r="AF15" s="109"/>
      <c r="AG15" s="47">
        <v>20242188.194350794</v>
      </c>
      <c r="AH15" s="47">
        <v>21567179.457922637</v>
      </c>
      <c r="AI15" s="47">
        <v>23437318.765838969</v>
      </c>
      <c r="AJ15" s="47">
        <v>26347771.855077378</v>
      </c>
      <c r="AK15" s="47">
        <v>27497251.44227992</v>
      </c>
      <c r="AL15" s="47">
        <v>29521633.809017252</v>
      </c>
      <c r="AM15" s="47">
        <v>33030521.516817596</v>
      </c>
      <c r="AN15" s="47">
        <v>34179944.737845026</v>
      </c>
      <c r="AO15" s="47">
        <v>35727388.51331602</v>
      </c>
      <c r="AP15" s="47">
        <f t="shared" si="21"/>
        <v>2.2325472703255778</v>
      </c>
      <c r="AQ15" s="47">
        <f t="shared" si="22"/>
        <v>2.2335011105049336</v>
      </c>
      <c r="AR15" s="47">
        <f t="shared" si="23"/>
        <v>2.2789864647719167</v>
      </c>
      <c r="AS15" s="47">
        <f t="shared" si="24"/>
        <v>2.4093939335665371</v>
      </c>
      <c r="AT15" s="6">
        <f t="shared" si="25"/>
        <v>2.3926964188767146</v>
      </c>
      <c r="AU15" s="6">
        <f t="shared" si="26"/>
        <v>2.4453978569494428</v>
      </c>
      <c r="AV15" s="6">
        <f t="shared" si="27"/>
        <v>2.5893715343203607</v>
      </c>
      <c r="AW15" s="6">
        <f t="shared" si="28"/>
        <v>2.5434072008874464</v>
      </c>
      <c r="AX15" s="6">
        <f t="shared" si="29"/>
        <v>2.5165642332021503</v>
      </c>
      <c r="AY15" s="6">
        <f t="shared" si="30"/>
        <v>6.5456918533225732</v>
      </c>
      <c r="AZ15" s="6">
        <f t="shared" si="31"/>
        <v>8.671228018318093</v>
      </c>
      <c r="BA15" s="6">
        <f t="shared" si="32"/>
        <v>12.418029205117676</v>
      </c>
      <c r="BB15" s="6">
        <f t="shared" si="33"/>
        <v>4.3627202843758868</v>
      </c>
      <c r="BC15" s="6">
        <f t="shared" si="34"/>
        <v>7.3621262510064236</v>
      </c>
      <c r="BD15" s="6">
        <f t="shared" si="35"/>
        <v>11.885818144416415</v>
      </c>
      <c r="BE15" s="6">
        <f t="shared" si="36"/>
        <v>3.4798821460999267</v>
      </c>
      <c r="BF15" s="6">
        <f t="shared" si="37"/>
        <v>4.5273442872411076</v>
      </c>
      <c r="BG15" s="9">
        <f t="shared" si="38"/>
        <v>2.4046517803783427</v>
      </c>
      <c r="BH15" s="9">
        <f t="shared" si="39"/>
        <v>7.4066050237372618</v>
      </c>
    </row>
    <row r="16" spans="1:60" ht="24" customHeight="1" x14ac:dyDescent="0.25">
      <c r="A16" s="11" t="s">
        <v>13</v>
      </c>
      <c r="B16" s="38">
        <v>166247.34780120896</v>
      </c>
      <c r="C16" s="38">
        <v>173182.39721025201</v>
      </c>
      <c r="D16" s="38">
        <v>180118.19640384699</v>
      </c>
      <c r="E16" s="38">
        <v>187054.92070516601</v>
      </c>
      <c r="F16" s="38">
        <v>193919.845006485</v>
      </c>
      <c r="G16" s="38">
        <v>200869.796797032</v>
      </c>
      <c r="H16" s="38">
        <v>216068.850372413</v>
      </c>
      <c r="I16" s="38">
        <v>237164.95984425201</v>
      </c>
      <c r="J16" s="38">
        <v>261440.98250000001</v>
      </c>
      <c r="K16" s="6">
        <f t="shared" si="2"/>
        <v>1.789238436779788</v>
      </c>
      <c r="L16" s="6">
        <f t="shared" si="3"/>
        <v>1.7747604323159281</v>
      </c>
      <c r="M16" s="6">
        <f t="shared" si="4"/>
        <v>1.7445668006256809</v>
      </c>
      <c r="N16" s="6">
        <f t="shared" si="5"/>
        <v>1.7064142386680605</v>
      </c>
      <c r="O16" s="6">
        <f t="shared" si="6"/>
        <v>1.666363397272548</v>
      </c>
      <c r="P16" s="6">
        <f t="shared" si="7"/>
        <v>1.6237645439040316</v>
      </c>
      <c r="Q16" s="6">
        <f t="shared" si="8"/>
        <v>1.6337603101266058</v>
      </c>
      <c r="R16" s="6">
        <f t="shared" si="9"/>
        <v>1.6906785250684373</v>
      </c>
      <c r="S16" s="6">
        <f t="shared" si="10"/>
        <v>1.7591793864097058</v>
      </c>
      <c r="T16" s="46">
        <f t="shared" si="11"/>
        <v>4.1715248398041584</v>
      </c>
      <c r="U16" s="46">
        <f t="shared" si="12"/>
        <v>4.0049100285721178</v>
      </c>
      <c r="V16" s="46">
        <f t="shared" si="13"/>
        <v>3.8512068407380862</v>
      </c>
      <c r="W16" s="46">
        <f t="shared" si="14"/>
        <v>3.6700046571559697</v>
      </c>
      <c r="X16" s="46">
        <f t="shared" si="15"/>
        <v>3.5839301492400533</v>
      </c>
      <c r="Y16" s="46">
        <f t="shared" si="16"/>
        <v>7.5666196798808993</v>
      </c>
      <c r="Z16" s="46">
        <f t="shared" si="17"/>
        <v>9.7636051820880585</v>
      </c>
      <c r="AA16" s="46">
        <f t="shared" si="18"/>
        <v>10.235922992878143</v>
      </c>
      <c r="AB16" s="9">
        <f t="shared" si="19"/>
        <v>1.7098584523523097</v>
      </c>
      <c r="AC16" s="9">
        <f t="shared" si="20"/>
        <v>5.8559655462946854</v>
      </c>
      <c r="AE16" s="108" t="s">
        <v>33</v>
      </c>
      <c r="AF16" s="109"/>
      <c r="AG16" s="47">
        <v>9855884.0494812913</v>
      </c>
      <c r="AH16" s="47">
        <v>10992679.28082189</v>
      </c>
      <c r="AI16" s="47">
        <v>11916840.585286971</v>
      </c>
      <c r="AJ16" s="47">
        <v>12561546.445196269</v>
      </c>
      <c r="AK16" s="47">
        <v>13121319.372548716</v>
      </c>
      <c r="AL16" s="47">
        <v>13837689.479110472</v>
      </c>
      <c r="AM16" s="47">
        <v>14738072.117424872</v>
      </c>
      <c r="AN16" s="47">
        <v>16109923.501980513</v>
      </c>
      <c r="AO16" s="47">
        <v>17663387.105636388</v>
      </c>
      <c r="AP16" s="47">
        <f t="shared" si="21"/>
        <v>1.0870231429552499</v>
      </c>
      <c r="AQ16" s="47">
        <f t="shared" si="22"/>
        <v>1.1384039080790003</v>
      </c>
      <c r="AR16" s="47">
        <f t="shared" si="23"/>
        <v>1.1587638785840222</v>
      </c>
      <c r="AS16" s="47">
        <f t="shared" si="24"/>
        <v>1.1487010730069684</v>
      </c>
      <c r="AT16" s="6">
        <f t="shared" si="25"/>
        <v>1.1417626208764031</v>
      </c>
      <c r="AU16" s="6">
        <f t="shared" si="26"/>
        <v>1.1462325024508884</v>
      </c>
      <c r="AV16" s="6">
        <f t="shared" si="27"/>
        <v>1.1553660874591425</v>
      </c>
      <c r="AW16" s="6">
        <f t="shared" si="28"/>
        <v>1.1987759417093333</v>
      </c>
      <c r="AX16" s="6">
        <f t="shared" si="29"/>
        <v>1.2441728902374478</v>
      </c>
      <c r="AY16" s="6">
        <f t="shared" si="30"/>
        <v>11.534178219156576</v>
      </c>
      <c r="AZ16" s="6">
        <f t="shared" si="31"/>
        <v>8.4070614711501417</v>
      </c>
      <c r="BA16" s="6">
        <f t="shared" si="32"/>
        <v>5.4100401469268515</v>
      </c>
      <c r="BB16" s="6">
        <f t="shared" si="33"/>
        <v>4.4562421497594586</v>
      </c>
      <c r="BC16" s="6">
        <f t="shared" si="34"/>
        <v>5.4595889805142841</v>
      </c>
      <c r="BD16" s="6">
        <f t="shared" si="35"/>
        <v>6.506741170002603</v>
      </c>
      <c r="BE16" s="6">
        <f t="shared" si="36"/>
        <v>9.3082146268893418</v>
      </c>
      <c r="BF16" s="6">
        <f t="shared" si="37"/>
        <v>9.6428986982147737</v>
      </c>
      <c r="BG16" s="9">
        <f t="shared" si="38"/>
        <v>1.1576891161509395</v>
      </c>
      <c r="BH16" s="9">
        <f t="shared" si="39"/>
        <v>7.5906206828267537</v>
      </c>
    </row>
    <row r="17" spans="1:60" ht="24" customHeight="1" x14ac:dyDescent="0.25">
      <c r="A17" s="11" t="s">
        <v>14</v>
      </c>
      <c r="B17" s="38">
        <v>101881.13750813328</v>
      </c>
      <c r="C17" s="38">
        <v>108203.28339433376</v>
      </c>
      <c r="D17" s="38">
        <v>114525.329280534</v>
      </c>
      <c r="E17" s="38">
        <v>123847.57516673516</v>
      </c>
      <c r="F17" s="38">
        <v>127161.721052935</v>
      </c>
      <c r="G17" s="38">
        <v>130475.866939135</v>
      </c>
      <c r="H17" s="38">
        <v>138326.39418041299</v>
      </c>
      <c r="I17" s="38">
        <v>151073.60182931699</v>
      </c>
      <c r="J17" s="38">
        <v>165079</v>
      </c>
      <c r="K17" s="6">
        <f t="shared" si="2"/>
        <v>1.0964965734693868</v>
      </c>
      <c r="L17" s="6">
        <f t="shared" si="3"/>
        <v>1.1088592669253261</v>
      </c>
      <c r="M17" s="6">
        <f t="shared" si="4"/>
        <v>1.1092554293935653</v>
      </c>
      <c r="N17" s="6">
        <f t="shared" si="5"/>
        <v>1.1298032946277536</v>
      </c>
      <c r="O17" s="6">
        <f t="shared" si="6"/>
        <v>1.0927073373522274</v>
      </c>
      <c r="P17" s="6">
        <f t="shared" si="7"/>
        <v>1.0547234574294053</v>
      </c>
      <c r="Q17" s="6">
        <f t="shared" si="8"/>
        <v>1.0459266676588039</v>
      </c>
      <c r="R17" s="6">
        <f t="shared" si="9"/>
        <v>1.0769588158609105</v>
      </c>
      <c r="S17" s="6">
        <f t="shared" si="10"/>
        <v>1.1107806096510817</v>
      </c>
      <c r="T17" s="46">
        <f t="shared" si="11"/>
        <v>6.2054135248497557</v>
      </c>
      <c r="U17" s="46">
        <f t="shared" si="12"/>
        <v>5.8427486559352459</v>
      </c>
      <c r="V17" s="46">
        <f t="shared" si="13"/>
        <v>8.1398987846312778</v>
      </c>
      <c r="W17" s="46">
        <f t="shared" si="14"/>
        <v>2.6759877064512789</v>
      </c>
      <c r="X17" s="46">
        <f t="shared" si="15"/>
        <v>2.60624491298005</v>
      </c>
      <c r="Y17" s="46">
        <f t="shared" si="16"/>
        <v>6.0168423674395966</v>
      </c>
      <c r="Z17" s="46">
        <f t="shared" si="17"/>
        <v>9.2153111663406673</v>
      </c>
      <c r="AA17" s="46">
        <f t="shared" si="18"/>
        <v>9.2705793739572808</v>
      </c>
      <c r="AB17" s="9">
        <f t="shared" si="19"/>
        <v>1.0917234947076069</v>
      </c>
      <c r="AC17" s="9">
        <f t="shared" si="20"/>
        <v>6.2466283115731445</v>
      </c>
      <c r="AE17" s="108" t="s">
        <v>34</v>
      </c>
      <c r="AF17" s="109"/>
      <c r="AG17" s="47">
        <v>3218249.8637721841</v>
      </c>
      <c r="AH17" s="47">
        <v>3676296.1840437721</v>
      </c>
      <c r="AI17" s="47">
        <v>3957451.768002959</v>
      </c>
      <c r="AJ17" s="47">
        <v>4265893.3080777898</v>
      </c>
      <c r="AK17" s="47">
        <v>4561081.0135069285</v>
      </c>
      <c r="AL17" s="47">
        <v>4932613.3824220337</v>
      </c>
      <c r="AM17" s="47">
        <v>5334980.4382174499</v>
      </c>
      <c r="AN17" s="47">
        <v>5784330.0355293574</v>
      </c>
      <c r="AO17" s="47">
        <v>6284130.7378881052</v>
      </c>
      <c r="AP17" s="47">
        <f t="shared" si="21"/>
        <v>0.35494655417715248</v>
      </c>
      <c r="AQ17" s="47">
        <f t="shared" si="22"/>
        <v>0.38071791564707935</v>
      </c>
      <c r="AR17" s="47">
        <f t="shared" si="23"/>
        <v>0.38481274690055567</v>
      </c>
      <c r="AS17" s="47">
        <f t="shared" si="24"/>
        <v>0.39009816519813367</v>
      </c>
      <c r="AT17" s="6">
        <f t="shared" si="25"/>
        <v>0.39688629353129756</v>
      </c>
      <c r="AU17" s="6">
        <f t="shared" si="26"/>
        <v>0.40858857177649283</v>
      </c>
      <c r="AV17" s="6">
        <f t="shared" si="27"/>
        <v>0.41822671421771712</v>
      </c>
      <c r="AW17" s="6">
        <f t="shared" si="28"/>
        <v>0.43042511559082353</v>
      </c>
      <c r="AX17" s="6">
        <f t="shared" si="29"/>
        <v>0.44264132671889028</v>
      </c>
      <c r="AY17" s="6">
        <f t="shared" si="30"/>
        <v>14.2327768091537</v>
      </c>
      <c r="AZ17" s="6">
        <f t="shared" si="31"/>
        <v>7.6477946793157319</v>
      </c>
      <c r="BA17" s="6">
        <f t="shared" si="32"/>
        <v>7.7939431269551287</v>
      </c>
      <c r="BB17" s="6">
        <f t="shared" si="33"/>
        <v>6.9197160854955868</v>
      </c>
      <c r="BC17" s="6">
        <f t="shared" si="34"/>
        <v>8.1457086119468212</v>
      </c>
      <c r="BD17" s="6">
        <f t="shared" si="35"/>
        <v>8.1572794095174785</v>
      </c>
      <c r="BE17" s="6">
        <f t="shared" si="36"/>
        <v>8.4227037477581899</v>
      </c>
      <c r="BF17" s="6">
        <f t="shared" si="37"/>
        <v>8.640597948056195</v>
      </c>
      <c r="BG17" s="9">
        <f t="shared" si="38"/>
        <v>0.40081593375090474</v>
      </c>
      <c r="BH17" s="9">
        <f t="shared" si="39"/>
        <v>8.745065052274855</v>
      </c>
    </row>
    <row r="18" spans="1:60" ht="24" customHeight="1" x14ac:dyDescent="0.25">
      <c r="A18" s="11" t="s">
        <v>15</v>
      </c>
      <c r="B18" s="38">
        <v>461058.9190384415</v>
      </c>
      <c r="C18" s="38">
        <v>464823.09688711102</v>
      </c>
      <c r="D18" s="38">
        <v>484091.27473578101</v>
      </c>
      <c r="E18" s="38">
        <v>496347.45258445002</v>
      </c>
      <c r="F18" s="38">
        <v>508023.53043311997</v>
      </c>
      <c r="G18" s="38">
        <v>520504.92828178901</v>
      </c>
      <c r="H18" s="38">
        <v>557128.75100000005</v>
      </c>
      <c r="I18" s="38">
        <v>560914.24790482305</v>
      </c>
      <c r="J18" s="38">
        <v>573787.19999999995</v>
      </c>
      <c r="K18" s="6">
        <f t="shared" si="2"/>
        <v>4.9621503769801549</v>
      </c>
      <c r="L18" s="6">
        <f t="shared" si="3"/>
        <v>4.7634728105782473</v>
      </c>
      <c r="M18" s="6">
        <f t="shared" si="4"/>
        <v>4.6887520707961716</v>
      </c>
      <c r="N18" s="6">
        <f t="shared" si="5"/>
        <v>4.5279448261706925</v>
      </c>
      <c r="O18" s="6">
        <f t="shared" si="6"/>
        <v>4.3654728377006355</v>
      </c>
      <c r="P18" s="6">
        <f t="shared" si="7"/>
        <v>4.2075885023435635</v>
      </c>
      <c r="Q18" s="6">
        <f t="shared" si="8"/>
        <v>4.212614819051316</v>
      </c>
      <c r="R18" s="6">
        <f t="shared" si="9"/>
        <v>3.9985909974237788</v>
      </c>
      <c r="S18" s="6">
        <f t="shared" si="10"/>
        <v>3.8608890036042571</v>
      </c>
      <c r="T18" s="46">
        <f t="shared" si="11"/>
        <v>0.81642013487557785</v>
      </c>
      <c r="U18" s="46">
        <f t="shared" si="12"/>
        <v>4.1452711747130637</v>
      </c>
      <c r="V18" s="46">
        <f t="shared" si="13"/>
        <v>2.5317906949177038</v>
      </c>
      <c r="W18" s="46">
        <f t="shared" si="14"/>
        <v>2.352400075365221</v>
      </c>
      <c r="X18" s="46">
        <f t="shared" si="15"/>
        <v>2.4568542795700634</v>
      </c>
      <c r="Y18" s="46">
        <f t="shared" si="16"/>
        <v>7.0362105579111391</v>
      </c>
      <c r="Z18" s="46">
        <f t="shared" si="17"/>
        <v>0.67946536559607518</v>
      </c>
      <c r="AA18" s="46">
        <f t="shared" si="18"/>
        <v>2.2949946704440309</v>
      </c>
      <c r="AB18" s="9">
        <f t="shared" si="19"/>
        <v>4.3986084716276457</v>
      </c>
      <c r="AC18" s="9">
        <f t="shared" si="20"/>
        <v>2.7891758691741093</v>
      </c>
      <c r="AE18" s="110" t="s">
        <v>35</v>
      </c>
      <c r="AF18" s="111"/>
      <c r="AG18" s="47">
        <v>23605341.20438356</v>
      </c>
      <c r="AH18" s="47">
        <v>22939998.872169189</v>
      </c>
      <c r="AI18" s="47">
        <v>23901327.93545204</v>
      </c>
      <c r="AJ18" s="47">
        <v>23568018.366860963</v>
      </c>
      <c r="AK18" s="47">
        <v>23676877</v>
      </c>
      <c r="AL18" s="47">
        <v>24987382.173418581</v>
      </c>
      <c r="AM18" s="47">
        <v>25739066.976065397</v>
      </c>
      <c r="AN18" s="47">
        <v>26933346.189212576</v>
      </c>
      <c r="AO18" s="47">
        <v>27360564.72730878</v>
      </c>
      <c r="AP18" s="47">
        <f t="shared" si="21"/>
        <v>2.6034754526024004</v>
      </c>
      <c r="AQ18" s="47">
        <f t="shared" si="22"/>
        <v>2.3756705440288917</v>
      </c>
      <c r="AR18" s="47">
        <f t="shared" si="23"/>
        <v>2.3241055599911005</v>
      </c>
      <c r="AS18" s="47">
        <f t="shared" si="24"/>
        <v>2.1551970615062381</v>
      </c>
      <c r="AT18" s="6">
        <f t="shared" si="25"/>
        <v>2.0602633294823312</v>
      </c>
      <c r="AU18" s="6">
        <f t="shared" si="26"/>
        <v>2.0698072204591376</v>
      </c>
      <c r="AV18" s="6">
        <f t="shared" si="27"/>
        <v>2.0177703616897156</v>
      </c>
      <c r="AW18" s="6">
        <f t="shared" si="28"/>
        <v>2.0041713691183882</v>
      </c>
      <c r="AX18" s="6">
        <f t="shared" si="29"/>
        <v>1.9272222644343202</v>
      </c>
      <c r="AY18" s="6">
        <f t="shared" si="30"/>
        <v>-2.8186092564966394</v>
      </c>
      <c r="AZ18" s="6">
        <f t="shared" si="31"/>
        <v>4.1906238471926684</v>
      </c>
      <c r="BA18" s="6">
        <f t="shared" si="32"/>
        <v>-1.394523222689606</v>
      </c>
      <c r="BB18" s="6">
        <f t="shared" si="33"/>
        <v>0.46189132851365616</v>
      </c>
      <c r="BC18" s="6">
        <f t="shared" si="34"/>
        <v>5.5349578976086313</v>
      </c>
      <c r="BD18" s="6">
        <f t="shared" si="35"/>
        <v>3.0082575174539623</v>
      </c>
      <c r="BE18" s="6">
        <f t="shared" si="36"/>
        <v>4.6399475717504881</v>
      </c>
      <c r="BF18" s="6">
        <f t="shared" si="37"/>
        <v>1.5862066862947586</v>
      </c>
      <c r="BG18" s="9">
        <f t="shared" si="38"/>
        <v>2.1708536848125024</v>
      </c>
      <c r="BH18" s="9">
        <f t="shared" si="39"/>
        <v>1.90109404620349</v>
      </c>
    </row>
    <row r="19" spans="1:60" ht="24" customHeight="1" x14ac:dyDescent="0.25">
      <c r="A19" s="11" t="s">
        <v>16</v>
      </c>
      <c r="B19" s="38">
        <v>134486.74878007319</v>
      </c>
      <c r="C19" s="38">
        <v>142420.16427822199</v>
      </c>
      <c r="D19" s="38">
        <v>160992.18772830814</v>
      </c>
      <c r="E19" s="38">
        <v>179853.74106266099</v>
      </c>
      <c r="F19" s="38">
        <v>199661.55195933065</v>
      </c>
      <c r="G19" s="38">
        <v>220817.833704605</v>
      </c>
      <c r="H19" s="38">
        <v>239215.855072826</v>
      </c>
      <c r="I19" s="38">
        <v>261879.66873599999</v>
      </c>
      <c r="J19" s="38">
        <v>280009.40000000002</v>
      </c>
      <c r="K19" s="6">
        <f t="shared" si="2"/>
        <v>1.4474147307455836</v>
      </c>
      <c r="L19" s="6">
        <f t="shared" si="3"/>
        <v>1.4595113383149303</v>
      </c>
      <c r="M19" s="6">
        <f t="shared" si="4"/>
        <v>1.5593184446571822</v>
      </c>
      <c r="N19" s="6">
        <f t="shared" si="5"/>
        <v>1.6407212569980105</v>
      </c>
      <c r="O19" s="6">
        <f t="shared" si="6"/>
        <v>1.7157021862127277</v>
      </c>
      <c r="P19" s="6">
        <f t="shared" si="7"/>
        <v>1.7850178311950786</v>
      </c>
      <c r="Q19" s="6">
        <f t="shared" si="8"/>
        <v>1.8087816401918537</v>
      </c>
      <c r="R19" s="6">
        <f t="shared" si="9"/>
        <v>1.8668623407722267</v>
      </c>
      <c r="S19" s="6">
        <f t="shared" si="10"/>
        <v>1.8841222205128068</v>
      </c>
      <c r="T19" s="46">
        <f t="shared" si="11"/>
        <v>5.8990313693450549</v>
      </c>
      <c r="U19" s="46">
        <f t="shared" si="12"/>
        <v>13.040304751934679</v>
      </c>
      <c r="V19" s="46">
        <f t="shared" si="13"/>
        <v>11.715819009916045</v>
      </c>
      <c r="W19" s="46">
        <f t="shared" si="14"/>
        <v>11.01328823055653</v>
      </c>
      <c r="X19" s="46">
        <f t="shared" si="15"/>
        <v>10.596071971625113</v>
      </c>
      <c r="Y19" s="46">
        <f t="shared" si="16"/>
        <v>8.3317642690185139</v>
      </c>
      <c r="Z19" s="46">
        <f t="shared" si="17"/>
        <v>9.4742105017555396</v>
      </c>
      <c r="AA19" s="46">
        <f t="shared" si="18"/>
        <v>6.9229243153948499</v>
      </c>
      <c r="AB19" s="9">
        <f t="shared" si="19"/>
        <v>1.6852724432889334</v>
      </c>
      <c r="AC19" s="9">
        <f t="shared" si="20"/>
        <v>9.6241768024432908</v>
      </c>
      <c r="AE19" s="108" t="s">
        <v>44</v>
      </c>
      <c r="AF19" s="109"/>
      <c r="AG19" s="47">
        <v>17961874.210996941</v>
      </c>
      <c r="AH19" s="47">
        <v>20596756.108172432</v>
      </c>
      <c r="AI19" s="47">
        <v>23608192.704172149</v>
      </c>
      <c r="AJ19" s="47">
        <v>25715274.2751805</v>
      </c>
      <c r="AK19" s="47">
        <v>29424905.690503016</v>
      </c>
      <c r="AL19" s="47">
        <v>32418865.497230403</v>
      </c>
      <c r="AM19" s="47">
        <v>34885810.904804103</v>
      </c>
      <c r="AN19" s="47">
        <v>37909721.093298763</v>
      </c>
      <c r="AO19" s="47">
        <v>40075480.263522625</v>
      </c>
      <c r="AP19" s="47">
        <f t="shared" si="21"/>
        <v>1.9810473479781179</v>
      </c>
      <c r="AQ19" s="47">
        <f t="shared" si="22"/>
        <v>2.1330038881604141</v>
      </c>
      <c r="AR19" s="47">
        <f t="shared" si="23"/>
        <v>2.2956018206722337</v>
      </c>
      <c r="AS19" s="47">
        <f t="shared" si="24"/>
        <v>2.3515546657764079</v>
      </c>
      <c r="AT19" s="6">
        <f t="shared" si="25"/>
        <v>2.5604328715995495</v>
      </c>
      <c r="AU19" s="6">
        <f t="shared" si="26"/>
        <v>2.6853874255240116</v>
      </c>
      <c r="AV19" s="6">
        <f t="shared" si="27"/>
        <v>2.7348137891976538</v>
      </c>
      <c r="AW19" s="6">
        <f t="shared" si="28"/>
        <v>2.8209483178471007</v>
      </c>
      <c r="AX19" s="6">
        <f t="shared" si="29"/>
        <v>2.8228349301822266</v>
      </c>
      <c r="AY19" s="6">
        <f t="shared" si="30"/>
        <v>14.669303805514438</v>
      </c>
      <c r="AZ19" s="6">
        <f t="shared" si="31"/>
        <v>14.620926616715302</v>
      </c>
      <c r="BA19" s="6">
        <f t="shared" si="32"/>
        <v>8.9252133672899809</v>
      </c>
      <c r="BB19" s="6">
        <f t="shared" si="33"/>
        <v>14.425789807355565</v>
      </c>
      <c r="BC19" s="6">
        <f t="shared" si="34"/>
        <v>10.174917256212982</v>
      </c>
      <c r="BD19" s="6">
        <f t="shared" si="35"/>
        <v>7.6095982068973234</v>
      </c>
      <c r="BE19" s="6">
        <f t="shared" si="36"/>
        <v>8.6680232165055937</v>
      </c>
      <c r="BF19" s="6">
        <f t="shared" si="37"/>
        <v>5.71293881295977</v>
      </c>
      <c r="BG19" s="9">
        <f t="shared" si="38"/>
        <v>2.487291672993079</v>
      </c>
      <c r="BH19" s="9">
        <f t="shared" si="39"/>
        <v>10.600838886181368</v>
      </c>
    </row>
    <row r="20" spans="1:60" ht="24" customHeight="1" x14ac:dyDescent="0.25">
      <c r="A20" s="11" t="s">
        <v>17</v>
      </c>
      <c r="B20" s="38">
        <v>179966.95359838099</v>
      </c>
      <c r="C20" s="38">
        <v>187095.456475774</v>
      </c>
      <c r="D20" s="38">
        <v>194224.15935316673</v>
      </c>
      <c r="E20" s="38">
        <v>201352.76223055972</v>
      </c>
      <c r="F20" s="38">
        <v>218481.36510795169</v>
      </c>
      <c r="G20" s="38">
        <v>245609.977985345</v>
      </c>
      <c r="H20" s="38">
        <v>266106.40000000002</v>
      </c>
      <c r="I20" s="38">
        <v>290754.86</v>
      </c>
      <c r="J20" s="38">
        <v>314936.90000000002</v>
      </c>
      <c r="K20" s="6">
        <f t="shared" si="2"/>
        <v>1.9368958060818231</v>
      </c>
      <c r="L20" s="6">
        <f t="shared" si="3"/>
        <v>1.9173404374127345</v>
      </c>
      <c r="M20" s="6">
        <f t="shared" si="4"/>
        <v>1.8811926115851867</v>
      </c>
      <c r="N20" s="6">
        <f t="shared" si="5"/>
        <v>1.8368467355474514</v>
      </c>
      <c r="O20" s="6">
        <f t="shared" si="6"/>
        <v>1.8774218275074182</v>
      </c>
      <c r="P20" s="6">
        <f t="shared" si="7"/>
        <v>1.9854292693123574</v>
      </c>
      <c r="Q20" s="6">
        <f t="shared" si="8"/>
        <v>2.0121089821200004</v>
      </c>
      <c r="R20" s="6">
        <f t="shared" si="9"/>
        <v>2.0727049990188249</v>
      </c>
      <c r="S20" s="6">
        <f t="shared" si="10"/>
        <v>2.1191417550604368</v>
      </c>
      <c r="T20" s="46">
        <f t="shared" si="11"/>
        <v>3.9610065819645781</v>
      </c>
      <c r="U20" s="46">
        <f t="shared" si="12"/>
        <v>3.8101956144059477</v>
      </c>
      <c r="V20" s="46">
        <f t="shared" si="13"/>
        <v>3.6702966825206946</v>
      </c>
      <c r="W20" s="46">
        <f t="shared" si="14"/>
        <v>8.5067632982252306</v>
      </c>
      <c r="X20" s="46">
        <f t="shared" si="15"/>
        <v>12.416900115938521</v>
      </c>
      <c r="Y20" s="46">
        <f t="shared" si="16"/>
        <v>8.3451096664639568</v>
      </c>
      <c r="Z20" s="46">
        <f t="shared" si="17"/>
        <v>9.262633292547628</v>
      </c>
      <c r="AA20" s="46">
        <f t="shared" si="18"/>
        <v>8.3169856558889634</v>
      </c>
      <c r="AB20" s="9">
        <f t="shared" si="19"/>
        <v>1.9598980470718042</v>
      </c>
      <c r="AC20" s="9">
        <f t="shared" si="20"/>
        <v>7.2862363634944396</v>
      </c>
      <c r="AE20" s="110" t="s">
        <v>45</v>
      </c>
      <c r="AF20" s="111"/>
      <c r="AG20" s="47">
        <v>5327117.9635770489</v>
      </c>
      <c r="AH20" s="47">
        <v>5790041.0590388803</v>
      </c>
      <c r="AI20" s="47">
        <v>6303721.0922103003</v>
      </c>
      <c r="AJ20" s="47">
        <v>6720170.3336461699</v>
      </c>
      <c r="AK20" s="47">
        <v>7780534.3307424393</v>
      </c>
      <c r="AL20" s="47">
        <v>8880758.3283463754</v>
      </c>
      <c r="AM20" s="47">
        <v>9723042.9826229457</v>
      </c>
      <c r="AN20" s="47">
        <v>10537792.901957961</v>
      </c>
      <c r="AO20" s="47">
        <v>11369959.229759458</v>
      </c>
      <c r="AP20" s="47">
        <f t="shared" si="21"/>
        <v>0.58753740228565843</v>
      </c>
      <c r="AQ20" s="47">
        <f t="shared" si="22"/>
        <v>0.5996177275040917</v>
      </c>
      <c r="AR20" s="47">
        <f t="shared" si="23"/>
        <v>0.61295812846065811</v>
      </c>
      <c r="AS20" s="47">
        <f t="shared" si="24"/>
        <v>0.6145315711506999</v>
      </c>
      <c r="AT20" s="6">
        <f t="shared" si="25"/>
        <v>0.67702972674170658</v>
      </c>
      <c r="AU20" s="6">
        <f t="shared" si="26"/>
        <v>0.7356295903105059</v>
      </c>
      <c r="AV20" s="6">
        <f t="shared" si="27"/>
        <v>0.76222141128950871</v>
      </c>
      <c r="AW20" s="6">
        <f t="shared" si="28"/>
        <v>0.78414106733837563</v>
      </c>
      <c r="AX20" s="6">
        <f t="shared" si="29"/>
        <v>0.80087669211856416</v>
      </c>
      <c r="AY20" s="6">
        <f t="shared" si="30"/>
        <v>8.6899351324104757</v>
      </c>
      <c r="AZ20" s="6">
        <f t="shared" si="31"/>
        <v>8.8717856736008791</v>
      </c>
      <c r="BA20" s="6">
        <f t="shared" si="32"/>
        <v>6.6064033504034407</v>
      </c>
      <c r="BB20" s="6">
        <f t="shared" si="33"/>
        <v>15.778826197117338</v>
      </c>
      <c r="BC20" s="6">
        <f t="shared" si="34"/>
        <v>14.140725441654208</v>
      </c>
      <c r="BD20" s="6">
        <f t="shared" si="35"/>
        <v>9.4843776075753929</v>
      </c>
      <c r="BE20" s="6">
        <f t="shared" si="36"/>
        <v>8.3795774716941906</v>
      </c>
      <c r="BF20" s="6">
        <f t="shared" si="37"/>
        <v>7.8969698450505525</v>
      </c>
      <c r="BG20" s="9">
        <f t="shared" si="38"/>
        <v>0.6860603685777521</v>
      </c>
      <c r="BH20" s="9">
        <f t="shared" si="39"/>
        <v>9.9810750899383098</v>
      </c>
    </row>
    <row r="21" spans="1:60" ht="24" customHeight="1" x14ac:dyDescent="0.25">
      <c r="A21" s="11" t="s">
        <v>18</v>
      </c>
      <c r="B21" s="38">
        <v>237769.14690282053</v>
      </c>
      <c r="C21" s="38">
        <v>254292.00144087299</v>
      </c>
      <c r="D21" s="38">
        <v>261708.504341222</v>
      </c>
      <c r="E21" s="38">
        <v>288832.44817364012</v>
      </c>
      <c r="F21" s="38">
        <v>305853.54859724717</v>
      </c>
      <c r="G21" s="38">
        <v>323903.90492764697</v>
      </c>
      <c r="H21" s="38">
        <v>344019.52624062903</v>
      </c>
      <c r="I21" s="38">
        <v>378214.56665144401</v>
      </c>
      <c r="J21" s="38">
        <v>405801</v>
      </c>
      <c r="K21" s="6">
        <f t="shared" si="2"/>
        <v>2.5589923830097496</v>
      </c>
      <c r="L21" s="6">
        <f t="shared" si="3"/>
        <v>2.6059656736577956</v>
      </c>
      <c r="M21" s="6">
        <f t="shared" si="4"/>
        <v>2.5348242278165869</v>
      </c>
      <c r="N21" s="6">
        <f t="shared" si="5"/>
        <v>2.6348828477477331</v>
      </c>
      <c r="O21" s="6">
        <f t="shared" si="6"/>
        <v>2.6282155820170403</v>
      </c>
      <c r="P21" s="6">
        <f t="shared" si="7"/>
        <v>2.6183313013703744</v>
      </c>
      <c r="Q21" s="6">
        <f t="shared" si="8"/>
        <v>2.60123311116695</v>
      </c>
      <c r="R21" s="6">
        <f t="shared" si="9"/>
        <v>2.6961792590506883</v>
      </c>
      <c r="S21" s="6">
        <f t="shared" si="10"/>
        <v>2.730546478819345</v>
      </c>
      <c r="T21" s="46">
        <f t="shared" si="11"/>
        <v>6.9491162975848901</v>
      </c>
      <c r="U21" s="46">
        <f t="shared" si="12"/>
        <v>2.9165301536523014</v>
      </c>
      <c r="V21" s="46">
        <f t="shared" si="13"/>
        <v>10.364181286616983</v>
      </c>
      <c r="W21" s="46">
        <f t="shared" si="14"/>
        <v>5.8930707166856511</v>
      </c>
      <c r="X21" s="46">
        <f t="shared" si="15"/>
        <v>5.9016337764218019</v>
      </c>
      <c r="Y21" s="46">
        <f t="shared" si="16"/>
        <v>6.2103670276761376</v>
      </c>
      <c r="Z21" s="46">
        <f t="shared" si="17"/>
        <v>9.9398545147977462</v>
      </c>
      <c r="AA21" s="46">
        <f t="shared" si="18"/>
        <v>7.2938579792933167</v>
      </c>
      <c r="AB21" s="9">
        <f t="shared" si="19"/>
        <v>2.6232412071840288</v>
      </c>
      <c r="AC21" s="9">
        <f t="shared" si="20"/>
        <v>6.9335764690911024</v>
      </c>
      <c r="AE21" s="108" t="s">
        <v>46</v>
      </c>
      <c r="AF21" s="109"/>
      <c r="AG21" s="47">
        <v>15087179.423937431</v>
      </c>
      <c r="AH21" s="47">
        <v>17450136.639343612</v>
      </c>
      <c r="AI21" s="47">
        <v>18862233.780211292</v>
      </c>
      <c r="AJ21" s="47">
        <v>20347856.973182313</v>
      </c>
      <c r="AK21" s="47">
        <v>22137539.989418279</v>
      </c>
      <c r="AL21" s="47">
        <v>24120774.04465675</v>
      </c>
      <c r="AM21" s="47">
        <v>26226539.579340145</v>
      </c>
      <c r="AN21" s="47">
        <v>28790561.554506544</v>
      </c>
      <c r="AO21" s="47">
        <v>30717757.850735493</v>
      </c>
      <c r="AP21" s="47">
        <f t="shared" si="21"/>
        <v>1.6639920998869067</v>
      </c>
      <c r="AQ21" s="47">
        <f t="shared" si="22"/>
        <v>1.8071393915220322</v>
      </c>
      <c r="AR21" s="47">
        <f t="shared" si="23"/>
        <v>1.8341166030954221</v>
      </c>
      <c r="AS21" s="47">
        <f t="shared" si="24"/>
        <v>1.860726721861963</v>
      </c>
      <c r="AT21" s="6">
        <f t="shared" si="25"/>
        <v>1.9263166271948426</v>
      </c>
      <c r="AU21" s="6">
        <f t="shared" si="26"/>
        <v>1.9980225192939249</v>
      </c>
      <c r="AV21" s="6">
        <f t="shared" si="27"/>
        <v>2.0559849470100837</v>
      </c>
      <c r="AW21" s="6">
        <f t="shared" si="28"/>
        <v>2.1423709762247545</v>
      </c>
      <c r="AX21" s="6">
        <f t="shared" si="29"/>
        <v>2.1636960871773114</v>
      </c>
      <c r="AY21" s="6">
        <f t="shared" si="30"/>
        <v>15.662021037922408</v>
      </c>
      <c r="AZ21" s="6">
        <f t="shared" si="31"/>
        <v>8.0921838610932308</v>
      </c>
      <c r="BA21" s="6">
        <f t="shared" si="32"/>
        <v>7.8761784541638695</v>
      </c>
      <c r="BB21" s="6">
        <f t="shared" si="33"/>
        <v>8.7954373701107649</v>
      </c>
      <c r="BC21" s="6">
        <f t="shared" si="34"/>
        <v>8.9586921409806788</v>
      </c>
      <c r="BD21" s="6">
        <f t="shared" si="35"/>
        <v>8.7300910442791775</v>
      </c>
      <c r="BE21" s="6">
        <f t="shared" si="36"/>
        <v>9.7764402635344148</v>
      </c>
      <c r="BF21" s="6">
        <f t="shared" si="37"/>
        <v>6.6938475395152128</v>
      </c>
      <c r="BG21" s="9">
        <f t="shared" si="38"/>
        <v>1.9391517748074714</v>
      </c>
      <c r="BH21" s="9">
        <f t="shared" si="39"/>
        <v>9.3231114639499708</v>
      </c>
    </row>
    <row r="22" spans="1:60" ht="15" customHeight="1" x14ac:dyDescent="0.25">
      <c r="A22" s="3" t="s">
        <v>19</v>
      </c>
      <c r="B22" s="3">
        <f>SUM(B5:B21)</f>
        <v>9291514.4445709214</v>
      </c>
      <c r="C22" s="3">
        <f t="shared" ref="C22:J22" si="40">SUM(C5:C21)</f>
        <v>9758071.7970065456</v>
      </c>
      <c r="D22" s="3">
        <f t="shared" si="40"/>
        <v>10324522.760564309</v>
      </c>
      <c r="E22" s="3">
        <f t="shared" si="40"/>
        <v>10961870.597796435</v>
      </c>
      <c r="F22" s="3">
        <f t="shared" si="40"/>
        <v>11637308.244041305</v>
      </c>
      <c r="G22" s="3">
        <f t="shared" si="40"/>
        <v>12370623.410342423</v>
      </c>
      <c r="H22" s="3">
        <f t="shared" si="40"/>
        <v>13225247.85509504</v>
      </c>
      <c r="I22" s="3">
        <f t="shared" si="40"/>
        <v>14027797.498324038</v>
      </c>
      <c r="J22" s="3">
        <f t="shared" si="40"/>
        <v>14861530.581799999</v>
      </c>
      <c r="K22" s="23">
        <f>SUM(K5:K21)</f>
        <v>100</v>
      </c>
      <c r="L22" s="23">
        <f t="shared" ref="L22:M22" si="41">SUM(L5:L21)</f>
        <v>99.999999999999986</v>
      </c>
      <c r="M22" s="23">
        <f t="shared" si="41"/>
        <v>100.00000000000001</v>
      </c>
      <c r="N22" s="23">
        <f>SUM(N5:N21)</f>
        <v>99.999999999999986</v>
      </c>
      <c r="O22" s="23">
        <f>SUM(O5:O21)</f>
        <v>100</v>
      </c>
      <c r="P22" s="23">
        <f t="shared" ref="P22:S22" si="42">SUM(P5:P21)</f>
        <v>100.00000000000001</v>
      </c>
      <c r="Q22" s="23">
        <f t="shared" si="42"/>
        <v>99.999999999999986</v>
      </c>
      <c r="R22" s="23">
        <f t="shared" si="42"/>
        <v>100.00000000000001</v>
      </c>
      <c r="S22" s="23">
        <f t="shared" si="42"/>
        <v>100.00000000000003</v>
      </c>
      <c r="T22" s="23">
        <f t="shared" ref="T22:AC22" si="43">SUM(T5:T21)</f>
        <v>80.526601167710979</v>
      </c>
      <c r="U22" s="23">
        <f t="shared" si="43"/>
        <v>90.329464604201576</v>
      </c>
      <c r="V22" s="23">
        <f t="shared" si="43"/>
        <v>102.72544997453167</v>
      </c>
      <c r="W22" s="23">
        <f t="shared" si="43"/>
        <v>99.399103552758902</v>
      </c>
      <c r="X22" s="23">
        <f t="shared" si="43"/>
        <v>98.650231448858563</v>
      </c>
      <c r="Y22" s="23">
        <f t="shared" si="43"/>
        <v>112.92655452688216</v>
      </c>
      <c r="Z22" s="23">
        <f t="shared" si="43"/>
        <v>104.45167983110349</v>
      </c>
      <c r="AA22" s="23">
        <f t="shared" si="43"/>
        <v>102.83875817963487</v>
      </c>
      <c r="AB22" s="23">
        <f t="shared" si="43"/>
        <v>100</v>
      </c>
      <c r="AC22" s="23">
        <f t="shared" si="43"/>
        <v>98.980980410710288</v>
      </c>
      <c r="AE22" s="107" t="s">
        <v>37</v>
      </c>
      <c r="AF22" s="107"/>
      <c r="AG22" s="28">
        <f>SUM(AG5:AG21)</f>
        <v>906685760.40492213</v>
      </c>
      <c r="AH22" s="28">
        <f t="shared" ref="AH22:AO22" si="44">SUM(AH5:AH21)</f>
        <v>965622061.09881401</v>
      </c>
      <c r="AI22" s="28">
        <f t="shared" si="44"/>
        <v>1028409739.5104363</v>
      </c>
      <c r="AJ22" s="28">
        <f t="shared" si="44"/>
        <v>1093543545.8690536</v>
      </c>
      <c r="AK22" s="28">
        <f t="shared" si="44"/>
        <v>1149216057.053694</v>
      </c>
      <c r="AL22" s="28">
        <f t="shared" si="44"/>
        <v>1207232341.5644343</v>
      </c>
      <c r="AM22" s="28">
        <f t="shared" si="44"/>
        <v>1275619241.1564147</v>
      </c>
      <c r="AN22" s="28">
        <f t="shared" si="44"/>
        <v>1343864432.1648123</v>
      </c>
      <c r="AO22" s="28">
        <f t="shared" si="44"/>
        <v>1419689115.8965349</v>
      </c>
      <c r="AP22" s="28">
        <f t="shared" ref="AP22" si="45">SUM(AP5:AP21)</f>
        <v>99.999999999999986</v>
      </c>
      <c r="AQ22" s="28">
        <f t="shared" ref="AQ22" si="46">SUM(AQ5:AQ21)</f>
        <v>100.00000000000001</v>
      </c>
      <c r="AR22" s="28">
        <f t="shared" ref="AR22" si="47">SUM(AR5:AR21)</f>
        <v>99.999999999999986</v>
      </c>
      <c r="AS22" s="28">
        <f t="shared" ref="AS22" si="48">SUM(AS5:AS21)</f>
        <v>100</v>
      </c>
      <c r="AT22" s="28">
        <f t="shared" ref="AT22" si="49">SUM(AT5:AT21)</f>
        <v>99.999999999999986</v>
      </c>
      <c r="AU22" s="28">
        <f t="shared" ref="AU22" si="50">SUM(AU5:AU21)</f>
        <v>100.00000000000001</v>
      </c>
      <c r="AV22" s="28">
        <f t="shared" ref="AV22" si="51">SUM(AV5:AV21)</f>
        <v>100.00000000000003</v>
      </c>
      <c r="AW22" s="28">
        <f t="shared" ref="AW22" si="52">SUM(AW5:AW21)</f>
        <v>100</v>
      </c>
      <c r="AX22" s="28">
        <f t="shared" ref="AX22" si="53">SUM(AX5:AX21)</f>
        <v>100.00000000000001</v>
      </c>
      <c r="AY22" s="28">
        <f t="shared" ref="AY22" si="54">SUM(AY5:AY21)</f>
        <v>134.11649388956084</v>
      </c>
      <c r="AZ22" s="28">
        <f t="shared" ref="AZ22" si="55">SUM(AZ5:AZ21)</f>
        <v>126.8384845384725</v>
      </c>
      <c r="BA22" s="28">
        <f t="shared" ref="BA22" si="56">SUM(BA5:BA21)</f>
        <v>104.85602196750678</v>
      </c>
      <c r="BB22" s="28">
        <f t="shared" ref="BB22" si="57">SUM(BB5:BB21)</f>
        <v>113.70387493312224</v>
      </c>
      <c r="BC22" s="28">
        <f t="shared" ref="BC22" si="58">SUM(BC5:BC21)</f>
        <v>107.54989226209452</v>
      </c>
      <c r="BD22" s="28">
        <f t="shared" ref="BD22" si="59">SUM(BD5:BD21)</f>
        <v>116.48530723140608</v>
      </c>
      <c r="BE22" s="28">
        <f t="shared" ref="BE22" si="60">SUM(BE5:BE21)</f>
        <v>90.149858477465727</v>
      </c>
      <c r="BF22" s="28">
        <f t="shared" ref="BF22" si="61">SUM(BF5:BF21)</f>
        <v>88.481640463012965</v>
      </c>
      <c r="BG22" s="20">
        <f t="shared" ref="BG22:BH22" si="62">SUM(BG5:BG21)</f>
        <v>100</v>
      </c>
      <c r="BH22" s="20">
        <f t="shared" si="62"/>
        <v>110.27269672033022</v>
      </c>
    </row>
    <row r="25" spans="1:60" x14ac:dyDescent="0.25">
      <c r="A25" s="123" t="s">
        <v>0</v>
      </c>
      <c r="B25" s="140" t="s">
        <v>101</v>
      </c>
      <c r="C25" s="140"/>
      <c r="D25" s="140"/>
      <c r="E25" s="140"/>
      <c r="F25" s="135" t="s">
        <v>73</v>
      </c>
      <c r="G25" s="135" t="s">
        <v>74</v>
      </c>
    </row>
    <row r="26" spans="1:60" x14ac:dyDescent="0.25">
      <c r="A26" s="123"/>
      <c r="B26" s="140" t="s">
        <v>102</v>
      </c>
      <c r="C26" s="140"/>
      <c r="D26" s="140" t="s">
        <v>103</v>
      </c>
      <c r="E26" s="140"/>
      <c r="F26" s="135"/>
      <c r="G26" s="135"/>
      <c r="I26" s="136" t="s">
        <v>75</v>
      </c>
      <c r="J26" s="137" t="s">
        <v>76</v>
      </c>
      <c r="K26" s="138" t="s">
        <v>77</v>
      </c>
      <c r="L26" s="139" t="s">
        <v>78</v>
      </c>
    </row>
    <row r="27" spans="1:60" x14ac:dyDescent="0.25">
      <c r="A27" s="123"/>
      <c r="B27" s="10" t="s">
        <v>71</v>
      </c>
      <c r="C27" s="10" t="s">
        <v>72</v>
      </c>
      <c r="D27" s="10" t="s">
        <v>71</v>
      </c>
      <c r="E27" s="10" t="s">
        <v>72</v>
      </c>
      <c r="F27" s="135"/>
      <c r="G27" s="135"/>
      <c r="I27" s="136"/>
      <c r="J27" s="137"/>
      <c r="K27" s="138"/>
      <c r="L27" s="139"/>
    </row>
    <row r="28" spans="1:60" ht="38.25" x14ac:dyDescent="0.25">
      <c r="A28" s="11" t="s">
        <v>2</v>
      </c>
      <c r="B28" s="8">
        <f>AB5</f>
        <v>5.2840346852615081</v>
      </c>
      <c r="C28" s="8">
        <f>AC5</f>
        <v>1.3404805931926562</v>
      </c>
      <c r="D28" s="8">
        <f>BG5</f>
        <v>8.2277464505502209</v>
      </c>
      <c r="E28" s="8">
        <f>BH5</f>
        <v>1.7011834982387393</v>
      </c>
      <c r="F28" s="24" t="s">
        <v>104</v>
      </c>
      <c r="G28" s="22" t="s">
        <v>82</v>
      </c>
      <c r="I28" s="34" t="s">
        <v>79</v>
      </c>
      <c r="J28" s="35" t="s">
        <v>80</v>
      </c>
      <c r="K28" s="36" t="s">
        <v>81</v>
      </c>
      <c r="L28" s="37" t="s">
        <v>82</v>
      </c>
    </row>
    <row r="29" spans="1:60" ht="28.5" x14ac:dyDescent="0.25">
      <c r="A29" s="11" t="s">
        <v>3</v>
      </c>
      <c r="B29" s="30">
        <f t="shared" ref="B29:B44" si="63">AB6</f>
        <v>1.0605416349593388E-2</v>
      </c>
      <c r="C29" s="30">
        <f t="shared" ref="C29:C44" si="64">AC6</f>
        <v>1.3560661039677675</v>
      </c>
      <c r="D29" s="30">
        <f t="shared" ref="D29:D44" si="65">BG6</f>
        <v>2.4430272633359049</v>
      </c>
      <c r="E29" s="30">
        <f t="shared" ref="E29:E44" si="66">BH6</f>
        <v>-2.034499371733804</v>
      </c>
      <c r="F29" s="24" t="s">
        <v>84</v>
      </c>
      <c r="G29" s="53" t="s">
        <v>81</v>
      </c>
    </row>
    <row r="30" spans="1:60" x14ac:dyDescent="0.25">
      <c r="A30" s="11" t="s">
        <v>4</v>
      </c>
      <c r="B30" s="30">
        <f t="shared" si="63"/>
        <v>14.507771002370479</v>
      </c>
      <c r="C30" s="30">
        <f t="shared" si="64"/>
        <v>4.343564894364377</v>
      </c>
      <c r="D30" s="30">
        <f t="shared" si="65"/>
        <v>43.600116623552459</v>
      </c>
      <c r="E30" s="30">
        <f t="shared" si="66"/>
        <v>5.4417222155325371</v>
      </c>
      <c r="F30" s="24" t="s">
        <v>85</v>
      </c>
      <c r="G30" s="22" t="s">
        <v>82</v>
      </c>
    </row>
    <row r="31" spans="1:60" x14ac:dyDescent="0.25">
      <c r="A31" s="11" t="s">
        <v>5</v>
      </c>
      <c r="B31" s="30">
        <f t="shared" si="63"/>
        <v>1.0717164803252657E-2</v>
      </c>
      <c r="C31" s="30">
        <f t="shared" si="64"/>
        <v>5.2969782353215757</v>
      </c>
      <c r="D31" s="30">
        <f t="shared" si="65"/>
        <v>0.50306490990731245</v>
      </c>
      <c r="E31" s="30">
        <f t="shared" si="66"/>
        <v>0.48157708903471796</v>
      </c>
      <c r="F31" s="24" t="s">
        <v>84</v>
      </c>
      <c r="G31" s="53" t="s">
        <v>81</v>
      </c>
    </row>
    <row r="32" spans="1:60" ht="28.5" x14ac:dyDescent="0.25">
      <c r="A32" s="11" t="s">
        <v>6</v>
      </c>
      <c r="B32" s="30">
        <f t="shared" si="63"/>
        <v>0.36931876796100238</v>
      </c>
      <c r="C32" s="30">
        <f t="shared" si="64"/>
        <v>4.6331776180149706</v>
      </c>
      <c r="D32" s="30">
        <f t="shared" si="65"/>
        <v>7.8323430730807955E-2</v>
      </c>
      <c r="E32" s="30">
        <f t="shared" si="66"/>
        <v>6.1753486326871911</v>
      </c>
      <c r="F32" s="24" t="s">
        <v>83</v>
      </c>
      <c r="G32" s="31" t="s">
        <v>80</v>
      </c>
    </row>
    <row r="33" spans="1:11" x14ac:dyDescent="0.25">
      <c r="A33" s="11" t="s">
        <v>7</v>
      </c>
      <c r="B33" s="30">
        <f t="shared" si="63"/>
        <v>13.851349942785061</v>
      </c>
      <c r="C33" s="30">
        <f t="shared" si="64"/>
        <v>9.2552013909057074</v>
      </c>
      <c r="D33" s="30">
        <f t="shared" si="65"/>
        <v>7.9234737211867587</v>
      </c>
      <c r="E33" s="30">
        <f t="shared" si="66"/>
        <v>8.3341379650499903</v>
      </c>
      <c r="F33" s="24" t="s">
        <v>86</v>
      </c>
      <c r="G33" s="54" t="s">
        <v>79</v>
      </c>
    </row>
    <row r="34" spans="1:11" ht="42.75" x14ac:dyDescent="0.25">
      <c r="A34" s="11" t="s">
        <v>8</v>
      </c>
      <c r="B34" s="30">
        <f t="shared" si="63"/>
        <v>24.221555149928516</v>
      </c>
      <c r="C34" s="30">
        <f t="shared" si="64"/>
        <v>6.4997792069826845</v>
      </c>
      <c r="D34" s="30">
        <f t="shared" si="65"/>
        <v>15.756500769306342</v>
      </c>
      <c r="E34" s="30">
        <f t="shared" si="66"/>
        <v>5.6714341814355489</v>
      </c>
      <c r="F34" s="24" t="s">
        <v>105</v>
      </c>
      <c r="G34" s="54" t="s">
        <v>79</v>
      </c>
    </row>
    <row r="35" spans="1:11" ht="28.5" x14ac:dyDescent="0.25">
      <c r="A35" s="11" t="s">
        <v>9</v>
      </c>
      <c r="B35" s="30">
        <f t="shared" si="63"/>
        <v>10.023378250372316</v>
      </c>
      <c r="C35" s="30">
        <f t="shared" si="64"/>
        <v>4.402136051781949</v>
      </c>
      <c r="D35" s="30">
        <f t="shared" si="65"/>
        <v>4.5304056697487791</v>
      </c>
      <c r="E35" s="30">
        <f t="shared" si="66"/>
        <v>7.7482207125973641</v>
      </c>
      <c r="F35" s="24" t="s">
        <v>83</v>
      </c>
      <c r="G35" s="31" t="s">
        <v>80</v>
      </c>
    </row>
    <row r="36" spans="1:11" ht="28.5" x14ac:dyDescent="0.25">
      <c r="A36" s="11" t="s">
        <v>10</v>
      </c>
      <c r="B36" s="30">
        <f t="shared" si="63"/>
        <v>4.7477270999664825</v>
      </c>
      <c r="C36" s="30">
        <f t="shared" si="64"/>
        <v>6.2299357904996784</v>
      </c>
      <c r="D36" s="30">
        <f t="shared" si="65"/>
        <v>2.478918284754398</v>
      </c>
      <c r="E36" s="30">
        <f t="shared" si="66"/>
        <v>7.3367284530791732</v>
      </c>
      <c r="F36" s="24" t="s">
        <v>83</v>
      </c>
      <c r="G36" s="31" t="s">
        <v>80</v>
      </c>
    </row>
    <row r="37" spans="1:11" x14ac:dyDescent="0.25">
      <c r="A37" s="11" t="s">
        <v>11</v>
      </c>
      <c r="B37" s="30">
        <f t="shared" si="63"/>
        <v>3.3997479965103254</v>
      </c>
      <c r="C37" s="30">
        <f t="shared" si="64"/>
        <v>10.454924406580476</v>
      </c>
      <c r="D37" s="30">
        <f t="shared" si="65"/>
        <v>3.2119085454560277</v>
      </c>
      <c r="E37" s="30">
        <f t="shared" si="66"/>
        <v>13.868433099296738</v>
      </c>
      <c r="F37" s="24" t="s">
        <v>83</v>
      </c>
      <c r="G37" s="31" t="s">
        <v>80</v>
      </c>
    </row>
    <row r="38" spans="1:11" x14ac:dyDescent="0.25">
      <c r="A38" s="11" t="s">
        <v>12</v>
      </c>
      <c r="B38" s="30">
        <f t="shared" si="63"/>
        <v>10.105192407459137</v>
      </c>
      <c r="C38" s="30">
        <f t="shared" si="64"/>
        <v>6.4329767570276593</v>
      </c>
      <c r="D38" s="30">
        <f t="shared" si="65"/>
        <v>2.4046517803783427</v>
      </c>
      <c r="E38" s="30">
        <f t="shared" si="66"/>
        <v>7.4066050237372618</v>
      </c>
      <c r="F38" s="24" t="s">
        <v>83</v>
      </c>
      <c r="G38" s="31" t="s">
        <v>80</v>
      </c>
    </row>
    <row r="39" spans="1:11" x14ac:dyDescent="0.25">
      <c r="A39" s="11" t="s">
        <v>13</v>
      </c>
      <c r="B39" s="30">
        <f t="shared" si="63"/>
        <v>1.7098584523523097</v>
      </c>
      <c r="C39" s="30">
        <f t="shared" si="64"/>
        <v>5.8559655462946854</v>
      </c>
      <c r="D39" s="30">
        <f t="shared" si="65"/>
        <v>1.1576891161509395</v>
      </c>
      <c r="E39" s="30">
        <f t="shared" si="66"/>
        <v>7.5906206828267537</v>
      </c>
      <c r="F39" s="24" t="s">
        <v>83</v>
      </c>
      <c r="G39" s="31" t="s">
        <v>80</v>
      </c>
    </row>
    <row r="40" spans="1:11" x14ac:dyDescent="0.25">
      <c r="A40" s="11" t="s">
        <v>14</v>
      </c>
      <c r="B40" s="30">
        <f t="shared" si="63"/>
        <v>1.0917234947076069</v>
      </c>
      <c r="C40" s="30">
        <f t="shared" si="64"/>
        <v>6.2466283115731445</v>
      </c>
      <c r="D40" s="30">
        <f t="shared" si="65"/>
        <v>0.40081593375090474</v>
      </c>
      <c r="E40" s="30">
        <f t="shared" si="66"/>
        <v>8.745065052274855</v>
      </c>
      <c r="F40" s="24" t="s">
        <v>83</v>
      </c>
      <c r="G40" s="31" t="s">
        <v>80</v>
      </c>
    </row>
    <row r="41" spans="1:11" ht="42.75" x14ac:dyDescent="0.25">
      <c r="A41" s="11" t="s">
        <v>15</v>
      </c>
      <c r="B41" s="30">
        <f t="shared" si="63"/>
        <v>4.3986084716276457</v>
      </c>
      <c r="C41" s="30">
        <f t="shared" si="64"/>
        <v>2.7891758691741093</v>
      </c>
      <c r="D41" s="30">
        <f t="shared" si="65"/>
        <v>2.1708536848125024</v>
      </c>
      <c r="E41" s="30">
        <f t="shared" si="66"/>
        <v>1.90109404620349</v>
      </c>
      <c r="F41" s="24" t="s">
        <v>86</v>
      </c>
      <c r="G41" s="54" t="s">
        <v>79</v>
      </c>
    </row>
    <row r="42" spans="1:11" x14ac:dyDescent="0.25">
      <c r="A42" s="11" t="s">
        <v>16</v>
      </c>
      <c r="B42" s="30">
        <f t="shared" si="63"/>
        <v>1.6852724432889334</v>
      </c>
      <c r="C42" s="30">
        <f t="shared" si="64"/>
        <v>9.6241768024432908</v>
      </c>
      <c r="D42" s="30">
        <f t="shared" si="65"/>
        <v>2.487291672993079</v>
      </c>
      <c r="E42" s="30">
        <f t="shared" si="66"/>
        <v>10.600838886181368</v>
      </c>
      <c r="F42" s="52" t="s">
        <v>85</v>
      </c>
      <c r="G42" s="51" t="s">
        <v>82</v>
      </c>
    </row>
    <row r="43" spans="1:11" ht="28.5" x14ac:dyDescent="0.25">
      <c r="A43" s="11" t="s">
        <v>17</v>
      </c>
      <c r="B43" s="30">
        <f t="shared" si="63"/>
        <v>1.9598980470718042</v>
      </c>
      <c r="C43" s="30">
        <f t="shared" si="64"/>
        <v>7.2862363634944396</v>
      </c>
      <c r="D43" s="30">
        <f t="shared" si="65"/>
        <v>0.6860603685777521</v>
      </c>
      <c r="E43" s="33">
        <f t="shared" si="66"/>
        <v>9.9810750899383098</v>
      </c>
      <c r="F43" s="24" t="s">
        <v>83</v>
      </c>
      <c r="G43" s="31" t="s">
        <v>80</v>
      </c>
    </row>
    <row r="44" spans="1:11" x14ac:dyDescent="0.25">
      <c r="A44" s="11" t="s">
        <v>18</v>
      </c>
      <c r="B44" s="30">
        <f t="shared" si="63"/>
        <v>2.6232412071840288</v>
      </c>
      <c r="C44" s="30">
        <f t="shared" si="64"/>
        <v>6.9335764690911024</v>
      </c>
      <c r="D44" s="30">
        <f t="shared" si="65"/>
        <v>1.9391517748074714</v>
      </c>
      <c r="E44" s="33">
        <f t="shared" si="66"/>
        <v>9.3231114639499708</v>
      </c>
      <c r="F44" s="24" t="s">
        <v>83</v>
      </c>
      <c r="G44" s="31" t="s">
        <v>80</v>
      </c>
      <c r="H44" s="49"/>
      <c r="I44" s="49"/>
      <c r="J44" s="49"/>
      <c r="K44" s="49"/>
    </row>
    <row r="45" spans="1:11" x14ac:dyDescent="0.25">
      <c r="A45" s="3" t="s">
        <v>19</v>
      </c>
      <c r="B45" s="3">
        <f>SUM(B28:B44)</f>
        <v>100</v>
      </c>
      <c r="C45" s="3">
        <f t="shared" ref="C45:E45" si="67">SUM(C28:C44)</f>
        <v>98.980980410710288</v>
      </c>
      <c r="D45" s="3">
        <f t="shared" si="67"/>
        <v>100</v>
      </c>
      <c r="E45" s="48">
        <f t="shared" si="67"/>
        <v>110.27269672033022</v>
      </c>
      <c r="F45" s="24"/>
      <c r="G45" s="24"/>
      <c r="H45" s="49"/>
      <c r="I45" s="49"/>
      <c r="J45" s="50"/>
      <c r="K45" s="50"/>
    </row>
  </sheetData>
  <mergeCells count="43">
    <mergeCell ref="A1:J1"/>
    <mergeCell ref="A2:A4"/>
    <mergeCell ref="K2:S3"/>
    <mergeCell ref="AE1:AO1"/>
    <mergeCell ref="AE2:AF4"/>
    <mergeCell ref="B2:J2"/>
    <mergeCell ref="B3:J3"/>
    <mergeCell ref="AG3:AO3"/>
    <mergeCell ref="AE16:AF16"/>
    <mergeCell ref="AE6:AF6"/>
    <mergeCell ref="AE7:AF7"/>
    <mergeCell ref="BH2:BH4"/>
    <mergeCell ref="T2:AA3"/>
    <mergeCell ref="AB2:AB4"/>
    <mergeCell ref="AC2:AC4"/>
    <mergeCell ref="BG2:BG4"/>
    <mergeCell ref="AP2:AX3"/>
    <mergeCell ref="AE20:AF20"/>
    <mergeCell ref="AE21:AF21"/>
    <mergeCell ref="AE22:AF22"/>
    <mergeCell ref="AY2:BF3"/>
    <mergeCell ref="AE18:AF18"/>
    <mergeCell ref="AE19:AF19"/>
    <mergeCell ref="AE17:AF17"/>
    <mergeCell ref="AE8:AF8"/>
    <mergeCell ref="AE9:AF9"/>
    <mergeCell ref="AE10:AF10"/>
    <mergeCell ref="AE11:AF11"/>
    <mergeCell ref="AE12:AF12"/>
    <mergeCell ref="AE13:AF13"/>
    <mergeCell ref="AE5:AF5"/>
    <mergeCell ref="AE14:AF14"/>
    <mergeCell ref="AE15:AF15"/>
    <mergeCell ref="A25:A27"/>
    <mergeCell ref="B25:E25"/>
    <mergeCell ref="B26:C26"/>
    <mergeCell ref="D26:E26"/>
    <mergeCell ref="F25:F27"/>
    <mergeCell ref="G25:G27"/>
    <mergeCell ref="I26:I27"/>
    <mergeCell ref="J26:J27"/>
    <mergeCell ref="K26:K27"/>
    <mergeCell ref="L26:L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70" zoomScaleNormal="70" workbookViewId="0">
      <selection activeCell="A3" sqref="A3:D22"/>
    </sheetView>
  </sheetViews>
  <sheetFormatPr defaultRowHeight="15" x14ac:dyDescent="0.25"/>
  <cols>
    <col min="1" max="1" width="20.7109375" customWidth="1"/>
    <col min="2" max="4" width="23.140625" customWidth="1"/>
    <col min="5" max="5" width="35.7109375" customWidth="1"/>
  </cols>
  <sheetData>
    <row r="1" spans="1:4" x14ac:dyDescent="0.25">
      <c r="A1" s="73" t="s">
        <v>143</v>
      </c>
      <c r="B1" s="73"/>
      <c r="C1" s="73"/>
      <c r="D1" s="73"/>
    </row>
    <row r="3" spans="1:4" ht="24.95" customHeight="1" x14ac:dyDescent="0.25">
      <c r="A3" s="123" t="s">
        <v>0</v>
      </c>
      <c r="B3" s="150" t="s">
        <v>140</v>
      </c>
      <c r="C3" s="151" t="s">
        <v>141</v>
      </c>
      <c r="D3" s="151" t="s">
        <v>142</v>
      </c>
    </row>
    <row r="4" spans="1:4" ht="24.95" customHeight="1" x14ac:dyDescent="0.25">
      <c r="A4" s="123"/>
      <c r="B4" s="150"/>
      <c r="C4" s="151"/>
      <c r="D4" s="151"/>
    </row>
    <row r="5" spans="1:4" ht="24.95" customHeight="1" x14ac:dyDescent="0.25">
      <c r="A5" s="123"/>
      <c r="B5" s="150"/>
      <c r="C5" s="151"/>
      <c r="D5" s="151"/>
    </row>
    <row r="6" spans="1:4" ht="24.95" customHeight="1" x14ac:dyDescent="0.25">
      <c r="A6" s="11" t="s">
        <v>2</v>
      </c>
      <c r="B6" s="66" t="s">
        <v>48</v>
      </c>
      <c r="C6" s="45" t="s">
        <v>66</v>
      </c>
      <c r="D6" s="24" t="s">
        <v>82</v>
      </c>
    </row>
    <row r="7" spans="1:4" ht="24.95" customHeight="1" x14ac:dyDescent="0.25">
      <c r="A7" s="11" t="s">
        <v>3</v>
      </c>
      <c r="B7" s="66" t="s">
        <v>48</v>
      </c>
      <c r="C7" s="6" t="s">
        <v>67</v>
      </c>
      <c r="D7" s="24" t="s">
        <v>81</v>
      </c>
    </row>
    <row r="8" spans="1:4" ht="24.95" customHeight="1" x14ac:dyDescent="0.25">
      <c r="A8" s="11" t="s">
        <v>4</v>
      </c>
      <c r="B8" s="66" t="s">
        <v>48</v>
      </c>
      <c r="C8" s="45" t="s">
        <v>66</v>
      </c>
      <c r="D8" s="24" t="s">
        <v>82</v>
      </c>
    </row>
    <row r="9" spans="1:4" ht="24.95" customHeight="1" x14ac:dyDescent="0.25">
      <c r="A9" s="11" t="s">
        <v>5</v>
      </c>
      <c r="B9" s="66" t="s">
        <v>48</v>
      </c>
      <c r="C9" s="6" t="s">
        <v>67</v>
      </c>
      <c r="D9" s="24" t="s">
        <v>81</v>
      </c>
    </row>
    <row r="10" spans="1:4" ht="24.95" customHeight="1" x14ac:dyDescent="0.25">
      <c r="A10" s="11" t="s">
        <v>6</v>
      </c>
      <c r="B10" s="72" t="s">
        <v>42</v>
      </c>
      <c r="C10" s="45" t="s">
        <v>66</v>
      </c>
      <c r="D10" s="24" t="s">
        <v>80</v>
      </c>
    </row>
    <row r="11" spans="1:4" ht="24.95" customHeight="1" x14ac:dyDescent="0.25">
      <c r="A11" s="11" t="s">
        <v>7</v>
      </c>
      <c r="B11" s="72" t="s">
        <v>42</v>
      </c>
      <c r="C11" s="6" t="s">
        <v>67</v>
      </c>
      <c r="D11" s="53" t="s">
        <v>79</v>
      </c>
    </row>
    <row r="12" spans="1:4" ht="24.95" customHeight="1" x14ac:dyDescent="0.25">
      <c r="A12" s="11" t="s">
        <v>8</v>
      </c>
      <c r="B12" s="72" t="s">
        <v>42</v>
      </c>
      <c r="C12" s="6" t="s">
        <v>67</v>
      </c>
      <c r="D12" s="53" t="s">
        <v>79</v>
      </c>
    </row>
    <row r="13" spans="1:4" ht="24.95" customHeight="1" x14ac:dyDescent="0.25">
      <c r="A13" s="11" t="s">
        <v>9</v>
      </c>
      <c r="B13" s="72" t="s">
        <v>42</v>
      </c>
      <c r="C13" s="45" t="s">
        <v>66</v>
      </c>
      <c r="D13" s="24" t="s">
        <v>80</v>
      </c>
    </row>
    <row r="14" spans="1:4" ht="24.95" customHeight="1" x14ac:dyDescent="0.25">
      <c r="A14" s="11" t="s">
        <v>10</v>
      </c>
      <c r="B14" s="72" t="s">
        <v>42</v>
      </c>
      <c r="C14" s="45" t="s">
        <v>66</v>
      </c>
      <c r="D14" s="24" t="s">
        <v>80</v>
      </c>
    </row>
    <row r="15" spans="1:4" ht="24.95" customHeight="1" x14ac:dyDescent="0.25">
      <c r="A15" s="11" t="s">
        <v>11</v>
      </c>
      <c r="B15" s="72" t="s">
        <v>42</v>
      </c>
      <c r="C15" s="45" t="s">
        <v>66</v>
      </c>
      <c r="D15" s="24" t="s">
        <v>80</v>
      </c>
    </row>
    <row r="16" spans="1:4" ht="24.95" customHeight="1" x14ac:dyDescent="0.25">
      <c r="A16" s="11" t="s">
        <v>12</v>
      </c>
      <c r="B16" s="72" t="s">
        <v>42</v>
      </c>
      <c r="C16" s="45" t="s">
        <v>66</v>
      </c>
      <c r="D16" s="24" t="s">
        <v>80</v>
      </c>
    </row>
    <row r="17" spans="1:4" ht="24.95" customHeight="1" x14ac:dyDescent="0.25">
      <c r="A17" s="11" t="s">
        <v>13</v>
      </c>
      <c r="B17" s="72" t="s">
        <v>42</v>
      </c>
      <c r="C17" s="45" t="s">
        <v>66</v>
      </c>
      <c r="D17" s="24" t="s">
        <v>80</v>
      </c>
    </row>
    <row r="18" spans="1:4" ht="24.95" customHeight="1" x14ac:dyDescent="0.25">
      <c r="A18" s="11" t="s">
        <v>14</v>
      </c>
      <c r="B18" s="72" t="s">
        <v>42</v>
      </c>
      <c r="C18" s="45" t="s">
        <v>66</v>
      </c>
      <c r="D18" s="24" t="s">
        <v>80</v>
      </c>
    </row>
    <row r="19" spans="1:4" ht="24.95" customHeight="1" x14ac:dyDescent="0.25">
      <c r="A19" s="11" t="s">
        <v>15</v>
      </c>
      <c r="B19" s="72" t="s">
        <v>42</v>
      </c>
      <c r="C19" s="6" t="s">
        <v>67</v>
      </c>
      <c r="D19" s="53" t="s">
        <v>79</v>
      </c>
    </row>
    <row r="20" spans="1:4" ht="24.95" customHeight="1" x14ac:dyDescent="0.25">
      <c r="A20" s="11" t="s">
        <v>16</v>
      </c>
      <c r="B20" s="66" t="s">
        <v>48</v>
      </c>
      <c r="C20" s="45" t="s">
        <v>100</v>
      </c>
      <c r="D20" s="52" t="s">
        <v>82</v>
      </c>
    </row>
    <row r="21" spans="1:4" ht="24.95" customHeight="1" x14ac:dyDescent="0.25">
      <c r="A21" s="11" t="s">
        <v>17</v>
      </c>
      <c r="B21" s="72" t="s">
        <v>42</v>
      </c>
      <c r="C21" s="45" t="s">
        <v>66</v>
      </c>
      <c r="D21" s="24" t="s">
        <v>80</v>
      </c>
    </row>
    <row r="22" spans="1:4" ht="24.95" customHeight="1" x14ac:dyDescent="0.25">
      <c r="A22" s="11" t="s">
        <v>18</v>
      </c>
      <c r="B22" s="72" t="s">
        <v>42</v>
      </c>
      <c r="C22" s="45" t="s">
        <v>66</v>
      </c>
      <c r="D22" s="24" t="s">
        <v>80</v>
      </c>
    </row>
  </sheetData>
  <mergeCells count="4">
    <mergeCell ref="A3:A5"/>
    <mergeCell ref="B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LOCATION QUOTIENT</vt:lpstr>
      <vt:lpstr>SHIFT SHARE</vt:lpstr>
      <vt:lpstr>TIPOLOGI KLASSEN</vt:lpstr>
      <vt:lpstr>kesimpulan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2019-10-01T09:33:00Z</dcterms:created>
  <dcterms:modified xsi:type="dcterms:W3CDTF">2020-05-21T10:23:05Z</dcterms:modified>
</cp:coreProperties>
</file>